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195" windowHeight="8445"/>
  </bookViews>
  <sheets>
    <sheet name="Informacja_dodatkowa" sheetId="1" r:id="rId1"/>
  </sheets>
  <definedNames>
    <definedName name="EV__LASTREFTIME__" hidden="1">39967.4455555556</definedName>
    <definedName name="_xlnm.Print_Area" localSheetId="0">Informacja_dodatkowa!$A$1:$K$302</definedName>
  </definedNames>
  <calcPr calcId="145621"/>
</workbook>
</file>

<file path=xl/calcChain.xml><?xml version="1.0" encoding="utf-8"?>
<calcChain xmlns="http://schemas.openxmlformats.org/spreadsheetml/2006/main">
  <c r="E284" i="1" l="1"/>
  <c r="D269" i="1"/>
  <c r="D201" i="1"/>
  <c r="D202" i="1"/>
  <c r="D219" i="1"/>
  <c r="D178" i="1"/>
  <c r="E128" i="1"/>
  <c r="D128" i="1"/>
  <c r="E117" i="1"/>
  <c r="E113" i="1"/>
  <c r="E102" i="1"/>
  <c r="D117" i="1"/>
  <c r="D273" i="1" l="1"/>
  <c r="D129" i="1" l="1"/>
  <c r="D268" i="1" l="1"/>
  <c r="D177" i="1" l="1"/>
  <c r="I117" i="1" l="1"/>
  <c r="I113" i="1"/>
  <c r="H112" i="1"/>
  <c r="D118" i="1"/>
  <c r="D284" i="1" s="1"/>
  <c r="D285" i="1" s="1"/>
  <c r="I102" i="1"/>
  <c r="H102" i="1"/>
  <c r="D183" i="1"/>
  <c r="H101" i="1"/>
  <c r="H113" i="1"/>
  <c r="H117" i="1"/>
  <c r="D173" i="1"/>
  <c r="D136" i="1"/>
  <c r="E136" i="1"/>
  <c r="H114" i="1"/>
  <c r="D189" i="1"/>
  <c r="D167" i="1"/>
  <c r="D241" i="1"/>
  <c r="G70" i="1"/>
  <c r="G71" i="1" s="1"/>
  <c r="H76" i="1"/>
  <c r="I76" i="1"/>
  <c r="I77" i="1" s="1"/>
  <c r="I43" i="1"/>
  <c r="K43" i="1"/>
  <c r="I44" i="1"/>
  <c r="I45" i="1"/>
  <c r="I46" i="1"/>
  <c r="I42" i="1"/>
  <c r="I33" i="1"/>
  <c r="I34" i="1"/>
  <c r="I35" i="1"/>
  <c r="I36" i="1"/>
  <c r="K46" i="1" s="1"/>
  <c r="I32" i="1"/>
  <c r="J43" i="1"/>
  <c r="J44" i="1"/>
  <c r="J45" i="1"/>
  <c r="J46" i="1"/>
  <c r="J42" i="1"/>
  <c r="D235" i="1"/>
  <c r="D275" i="1" s="1"/>
  <c r="D156" i="1"/>
  <c r="D222" i="1"/>
  <c r="D218" i="1"/>
  <c r="D217" i="1" s="1"/>
  <c r="D213" i="1"/>
  <c r="G61" i="1"/>
  <c r="G62" i="1"/>
  <c r="G63" i="1"/>
  <c r="G64" i="1"/>
  <c r="G60" i="1"/>
  <c r="G54" i="1"/>
  <c r="G53" i="1"/>
  <c r="E254" i="1"/>
  <c r="E257" i="1"/>
  <c r="D254" i="1"/>
  <c r="D257" i="1"/>
  <c r="D226" i="1"/>
  <c r="D274" i="1" s="1"/>
  <c r="D204" i="1"/>
  <c r="D209" i="1"/>
  <c r="D270" i="1" s="1"/>
  <c r="D148" i="1"/>
  <c r="D145" i="1"/>
  <c r="E124" i="1"/>
  <c r="D124" i="1"/>
  <c r="I112" i="1"/>
  <c r="I114" i="1"/>
  <c r="H115" i="1"/>
  <c r="I115" i="1"/>
  <c r="H116" i="1"/>
  <c r="I116" i="1"/>
  <c r="I111" i="1"/>
  <c r="H111" i="1"/>
  <c r="F118" i="1"/>
  <c r="G118" i="1"/>
  <c r="E103" i="1"/>
  <c r="F103" i="1"/>
  <c r="G103" i="1"/>
  <c r="H97" i="1"/>
  <c r="H98" i="1"/>
  <c r="H99" i="1"/>
  <c r="H100" i="1"/>
  <c r="I97" i="1"/>
  <c r="I98" i="1"/>
  <c r="I99" i="1"/>
  <c r="I100" i="1"/>
  <c r="I101" i="1"/>
  <c r="D103" i="1"/>
  <c r="G83" i="1"/>
  <c r="G84" i="1"/>
  <c r="G85" i="1"/>
  <c r="G86" i="1"/>
  <c r="G87" i="1"/>
  <c r="G88" i="1"/>
  <c r="G89" i="1"/>
  <c r="G82" i="1"/>
  <c r="E90" i="1"/>
  <c r="F90" i="1"/>
  <c r="D90" i="1"/>
  <c r="E77" i="1"/>
  <c r="F77" i="1"/>
  <c r="G77" i="1"/>
  <c r="D77" i="1"/>
  <c r="E71" i="1"/>
  <c r="F71" i="1"/>
  <c r="E65" i="1"/>
  <c r="F65" i="1"/>
  <c r="D65" i="1"/>
  <c r="E47" i="1"/>
  <c r="F47" i="1"/>
  <c r="G47" i="1"/>
  <c r="H47" i="1"/>
  <c r="D47" i="1"/>
  <c r="E37" i="1"/>
  <c r="F37" i="1"/>
  <c r="G37" i="1"/>
  <c r="H37" i="1"/>
  <c r="D37" i="1"/>
  <c r="D208" i="1" l="1"/>
  <c r="E260" i="1"/>
  <c r="G65" i="1"/>
  <c r="I37" i="1"/>
  <c r="G90" i="1"/>
  <c r="H103" i="1"/>
  <c r="D260" i="1"/>
  <c r="K45" i="1"/>
  <c r="K42" i="1"/>
  <c r="J76" i="1"/>
  <c r="J77" i="1" s="1"/>
  <c r="D165" i="1"/>
  <c r="D267" i="1" s="1"/>
  <c r="D265" i="1" s="1"/>
  <c r="I103" i="1"/>
  <c r="I47" i="1"/>
  <c r="J47" i="1"/>
  <c r="H77" i="1"/>
  <c r="H118" i="1"/>
  <c r="E118" i="1"/>
  <c r="D200" i="1"/>
  <c r="I118" i="1"/>
  <c r="K44" i="1"/>
  <c r="E285" i="1" l="1"/>
  <c r="D199" i="1"/>
  <c r="K47" i="1"/>
  <c r="E129" i="1" l="1"/>
</calcChain>
</file>

<file path=xl/comments1.xml><?xml version="1.0" encoding="utf-8"?>
<comments xmlns="http://schemas.openxmlformats.org/spreadsheetml/2006/main">
  <authors>
    <author>Jacek Paluch</author>
    <author>Renata Kasperowicz</author>
    <author>kasperre</author>
  </authors>
  <commentList>
    <comment ref="E31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Zwiększenie wartości inwestycji w nieruchomości i prawa jeżeli wycenia się je wg wartości godziwej </t>
        </r>
      </text>
    </comment>
    <comment ref="F31" authorId="0">
      <text>
        <r>
          <rPr>
            <b/>
            <sz val="8"/>
            <color indexed="81"/>
            <rFont val="Tahoma"/>
            <family val="2"/>
            <charset val="238"/>
          </rPr>
          <t>Zwiększenia z tytułu np.: zakupu, darowizny, śr.trwałych otrzymanych na podstawie leasingu finansowego</t>
        </r>
      </text>
    </comment>
    <comment ref="G31" authorId="0">
      <text>
        <r>
          <rPr>
            <b/>
            <sz val="8"/>
            <color indexed="81"/>
            <rFont val="Tahoma"/>
            <family val="2"/>
            <charset val="238"/>
          </rPr>
          <t>Przejecie środków trwałych w budowie, które uprzednio wymagały budowy, montażu lub zostały ulepszone</t>
        </r>
      </text>
    </comment>
    <comment ref="E41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Obniżenie wartości spowodowane trwałą utratą wartości
</t>
        </r>
      </text>
    </comment>
    <comment ref="D174" authorId="1">
      <text>
        <r>
          <rPr>
            <b/>
            <sz val="9"/>
            <color indexed="81"/>
            <rFont val="Tahoma"/>
            <family val="2"/>
            <charset val="238"/>
          </rPr>
          <t>Renata Kasperowicz:</t>
        </r>
        <r>
          <rPr>
            <sz val="9"/>
            <color indexed="81"/>
            <rFont val="Tahoma"/>
            <family val="2"/>
            <charset val="238"/>
          </rPr>
          <t xml:space="preserve">
EBM</t>
        </r>
      </text>
    </comment>
    <comment ref="D184" authorId="1">
      <text>
        <r>
          <rPr>
            <b/>
            <sz val="9"/>
            <color indexed="81"/>
            <rFont val="Tahoma"/>
            <family val="2"/>
            <charset val="238"/>
          </rPr>
          <t>Renata Kasperowicz:</t>
        </r>
        <r>
          <rPr>
            <sz val="9"/>
            <color indexed="81"/>
            <rFont val="Tahoma"/>
            <family val="2"/>
            <charset val="238"/>
          </rPr>
          <t xml:space="preserve">
Komputer Marty Szulc</t>
        </r>
      </text>
    </comment>
    <comment ref="D195" authorId="1">
      <text>
        <r>
          <rPr>
            <b/>
            <sz val="9"/>
            <color indexed="81"/>
            <rFont val="Tahoma"/>
            <family val="2"/>
            <charset val="238"/>
          </rPr>
          <t>Renata Kasperowicz:</t>
        </r>
        <r>
          <rPr>
            <sz val="9"/>
            <color indexed="81"/>
            <rFont val="Tahoma"/>
            <family val="2"/>
            <charset val="238"/>
          </rPr>
          <t xml:space="preserve">
Różnice kursowe</t>
        </r>
      </text>
    </comment>
    <comment ref="D202" authorId="2">
      <text>
        <r>
          <rPr>
            <b/>
            <sz val="8"/>
            <color indexed="81"/>
            <rFont val="Tahoma"/>
            <family val="2"/>
            <charset val="238"/>
          </rPr>
          <t>kasperre:</t>
        </r>
        <r>
          <rPr>
            <sz val="8"/>
            <color indexed="81"/>
            <rFont val="Tahoma"/>
            <family val="2"/>
            <charset val="238"/>
          </rPr>
          <t xml:space="preserve">
EBM</t>
        </r>
      </text>
    </comment>
    <comment ref="D210" authorId="1">
      <text>
        <r>
          <rPr>
            <b/>
            <sz val="9"/>
            <color indexed="81"/>
            <rFont val="Tahoma"/>
            <family val="2"/>
            <charset val="238"/>
          </rPr>
          <t>Renata Kasperowicz:</t>
        </r>
        <r>
          <rPr>
            <sz val="9"/>
            <color indexed="81"/>
            <rFont val="Tahoma"/>
            <family val="2"/>
            <charset val="238"/>
          </rPr>
          <t xml:space="preserve">
EBM</t>
        </r>
      </text>
    </comment>
    <comment ref="D219" authorId="2">
      <text>
        <r>
          <rPr>
            <b/>
            <sz val="8"/>
            <color indexed="81"/>
            <rFont val="Tahoma"/>
            <family val="2"/>
            <charset val="238"/>
          </rPr>
          <t>kasperre:</t>
        </r>
        <r>
          <rPr>
            <sz val="8"/>
            <color indexed="81"/>
            <rFont val="Tahoma"/>
            <family val="2"/>
            <charset val="238"/>
          </rPr>
          <t xml:space="preserve">
Darowizna, Rada Naukowa</t>
        </r>
      </text>
    </comment>
  </commentList>
</comments>
</file>

<file path=xl/sharedStrings.xml><?xml version="1.0" encoding="utf-8"?>
<sst xmlns="http://schemas.openxmlformats.org/spreadsheetml/2006/main" count="294" uniqueCount="204">
  <si>
    <t>Aktualizacja</t>
  </si>
  <si>
    <t xml:space="preserve">Przemieszczenia </t>
  </si>
  <si>
    <t>Rozchody</t>
  </si>
  <si>
    <t>Stan na koniec roku obrotowego</t>
  </si>
  <si>
    <t>1. grunty (w tym prawo użytkowania gruntu)</t>
  </si>
  <si>
    <t>3. urządzenia techniczne i maszyny</t>
  </si>
  <si>
    <t xml:space="preserve">4. środki transportu </t>
  </si>
  <si>
    <t>5. inne środki trwałe</t>
  </si>
  <si>
    <t>Razem</t>
  </si>
  <si>
    <t>Przychody</t>
  </si>
  <si>
    <t>Amortyzacja za rok</t>
  </si>
  <si>
    <t>Zmniejszenie</t>
  </si>
  <si>
    <t>Stan na początek roku obrotowego (netto)</t>
  </si>
  <si>
    <t>Stan na koniec roku obrotowego (netto)</t>
  </si>
  <si>
    <t>a. Rzeczowe aktywa trwałe - środki trwałe</t>
  </si>
  <si>
    <t>b. Umorzenie środków trwałych - amortyzacja</t>
  </si>
  <si>
    <t>c. Grunty użytkowane wieczyście</t>
  </si>
  <si>
    <t>Powierzchnia m2</t>
  </si>
  <si>
    <t>Zwiększenia</t>
  </si>
  <si>
    <t>Zmniejszenia</t>
  </si>
  <si>
    <t>Wartość</t>
  </si>
  <si>
    <t>d.  Środki trwałe używana na podstawie umowy najmu lub dzierżawy</t>
  </si>
  <si>
    <t>f. Umorzenie wartości niematerialnych i prawnych - amortyzacja</t>
  </si>
  <si>
    <t>g. Inwestycje długoterminowe</t>
  </si>
  <si>
    <t>1. Nieruchomości</t>
  </si>
  <si>
    <t>3. Długoterminowe aktywa finansowe</t>
  </si>
  <si>
    <t>a. udziały i akcje</t>
  </si>
  <si>
    <t>b. inne papiery wartościowe</t>
  </si>
  <si>
    <t>c. udzielone pożyczki</t>
  </si>
  <si>
    <t>d. inne długoterminowe aktywa finansowe</t>
  </si>
  <si>
    <t>4. Inne długoterminowe inwestycje</t>
  </si>
  <si>
    <t>do 1 roku</t>
  </si>
  <si>
    <t>powyżej 1 roku</t>
  </si>
  <si>
    <t>stan na</t>
  </si>
  <si>
    <t>koniec roku obrotowego</t>
  </si>
  <si>
    <t xml:space="preserve"> Należności z tytułu</t>
  </si>
  <si>
    <t>1. dostaw i usług</t>
  </si>
  <si>
    <t>2. podatków</t>
  </si>
  <si>
    <t>4. wynagrodzeń</t>
  </si>
  <si>
    <t>3. środków od  ZUS</t>
  </si>
  <si>
    <t>6. innych należności</t>
  </si>
  <si>
    <t>5. dochodzone na drodze sądowej</t>
  </si>
  <si>
    <t>Zobowiązania z tytułu</t>
  </si>
  <si>
    <t>1. kredytów i pożyczek</t>
  </si>
  <si>
    <t>2. dostaw i usług</t>
  </si>
  <si>
    <t>3. podatków</t>
  </si>
  <si>
    <t>4. ubezpieczeń społecznych</t>
  </si>
  <si>
    <t>5. wynagrodzeń</t>
  </si>
  <si>
    <t>6. zobowiązań wekslowych</t>
  </si>
  <si>
    <t>7. innych zobowiązań</t>
  </si>
  <si>
    <t>Tytuły</t>
  </si>
  <si>
    <t xml:space="preserve">stan na </t>
  </si>
  <si>
    <t>początek roku obrotowego</t>
  </si>
  <si>
    <t>a. opłacone z góry czynsze z tytułu wynajmowania pomieszczeń</t>
  </si>
  <si>
    <t>b. opłacone z góry prenumeraty czasopism i innych publikacji</t>
  </si>
  <si>
    <t>c. opłacone z góry ubezpieczenia majątkowe i osobowe</t>
  </si>
  <si>
    <t>d. inne czynne rozliczenia międzyokresowe kosztów</t>
  </si>
  <si>
    <t>1.Rozliczenia międzyokresowe przychodów (wyszczególnienie wg tytułów)</t>
  </si>
  <si>
    <t>Informacje o strukturze przychodów - źródła i wysokość</t>
  </si>
  <si>
    <t>(wyszczególnienie)</t>
  </si>
  <si>
    <t>świadczenia pieniężne:</t>
  </si>
  <si>
    <t>świadczenia niepieniężne:</t>
  </si>
  <si>
    <t>Koszty administracyjne:</t>
  </si>
  <si>
    <t>- zużycie materiałów i energii</t>
  </si>
  <si>
    <t>- usługi obce</t>
  </si>
  <si>
    <t>- podatki i opłaty</t>
  </si>
  <si>
    <t>- amortyzacja</t>
  </si>
  <si>
    <t>- pozostałe koszty</t>
  </si>
  <si>
    <t>Składki brutto określone statutem</t>
  </si>
  <si>
    <t>1. gwarancje</t>
  </si>
  <si>
    <t>2. poręczenia</t>
  </si>
  <si>
    <t>3. kaucje i wadia</t>
  </si>
  <si>
    <t>l. Informacje o zyskach i stratach nadzwyczajnych</t>
  </si>
  <si>
    <t>Rok bieżący</t>
  </si>
  <si>
    <t>Rok ubiegły</t>
  </si>
  <si>
    <t>Zyski nadzwyczajne - losowe</t>
  </si>
  <si>
    <t>Zyski nadzwyczajne - pozostałe</t>
  </si>
  <si>
    <t>Suma</t>
  </si>
  <si>
    <t>Straty nadzwyczajne - losowe</t>
  </si>
  <si>
    <t>Straty nadzwyczajne - pozostałe</t>
  </si>
  <si>
    <t xml:space="preserve">Wyszczególnienie </t>
  </si>
  <si>
    <t>Fundusz</t>
  </si>
  <si>
    <t>statutowy</t>
  </si>
  <si>
    <t>z aktualizacji wyceny</t>
  </si>
  <si>
    <t>a. zwiększenia</t>
  </si>
  <si>
    <t>- z zysku</t>
  </si>
  <si>
    <t>- inne</t>
  </si>
  <si>
    <t>b. zmniejszenia</t>
  </si>
  <si>
    <t>- pokrycie straty</t>
  </si>
  <si>
    <t>2. Stan na koniec okresu obrotowego</t>
  </si>
  <si>
    <t>Wyszczególnienie</t>
  </si>
  <si>
    <t>Przychody z działalności statutowej nieodpłatnej pożytku publicznego</t>
  </si>
  <si>
    <t>Przychody z działalności statutowej odpłatnej pożytku publicznego</t>
  </si>
  <si>
    <t>w tym:</t>
  </si>
  <si>
    <t>Kwota wyniku finansowego spowodowana zmianami</t>
  </si>
  <si>
    <t xml:space="preserve">Wyszczególnienie zmiany </t>
  </si>
  <si>
    <t>Przyczyny zmiany</t>
  </si>
  <si>
    <t>a. Stosowane metody wyceny aktywów i pasywów</t>
  </si>
  <si>
    <t>Przyjęte metody wyceny w zasadach (polityce) rachunkowości</t>
  </si>
  <si>
    <t>b. Zmiany stosowanych metod wyceny aktywów i pasywów - przyczyny i wynik</t>
  </si>
  <si>
    <t xml:space="preserve">h. Podział należności  według pozycji bilansu o pozostałym na dzień bilansowy, przewidywanym umową okresie spłaty </t>
  </si>
  <si>
    <t>i. Podział zobowiązań według pozycji bilansu o pozostałym na dzień bilansowy, przewidywanym umową okresie spłaty</t>
  </si>
  <si>
    <t>b. Rozliczenie wyniku na działalności statutowej</t>
  </si>
  <si>
    <t>Nazwa grupy składników majątku trwałego</t>
  </si>
  <si>
    <t>Stan na początek roku obrotowego</t>
  </si>
  <si>
    <t>2. budynki, lokale i obiekty inżynierii lądowej i wodnej</t>
  </si>
  <si>
    <t>Inne zwiększenia</t>
  </si>
  <si>
    <t>Zmiany w ciągu roku</t>
  </si>
  <si>
    <t>e. Wartości niematerialne i prawne</t>
  </si>
  <si>
    <t>2. Wartości niematerialne i prawne</t>
  </si>
  <si>
    <t>okres wymagalności</t>
  </si>
  <si>
    <t>1.Ogółem czynne rozliczenia międzyokresowe kosztów wg tytułów:</t>
  </si>
  <si>
    <t>2.Ogółem bierne rozliczenia międzyokresowe kosztów wg tytułów:</t>
  </si>
  <si>
    <t>k. Rozliczenia międzyokresowe przychodów</t>
  </si>
  <si>
    <t>Koszty realizacji działalności statutowej nieodpłatnej pożytku publicznego</t>
  </si>
  <si>
    <t>Koszty realizacji działalności statutowej odpłatnej pożytku publicznego</t>
  </si>
  <si>
    <t>- wynagrodzenia oraz ubezpieczenia społeczne i inne świadczenia</t>
  </si>
  <si>
    <t>a. Źródła zwiększenia i wykorzystanie funduszu statutowego</t>
  </si>
  <si>
    <t>1. Stan na początek roku obrotowego</t>
  </si>
  <si>
    <t>Wynik na działalności statutowej</t>
  </si>
  <si>
    <t>Zobowiązania związane z działalnością statutową:</t>
  </si>
  <si>
    <t>4. inne zobowiązania</t>
  </si>
  <si>
    <t>Wyszczególnienie zdarzeń</t>
  </si>
  <si>
    <t xml:space="preserve">Bilansie </t>
  </si>
  <si>
    <t>Rachunku wyników</t>
  </si>
  <si>
    <t>Kwota w złotych</t>
  </si>
  <si>
    <t>c. Informacje o  zdarzeniach gospodarczych po dacie bilansu nieujęte w księgach handlowych</t>
  </si>
  <si>
    <t xml:space="preserve">Nie uwzględniono w </t>
  </si>
  <si>
    <t>Pozostałe koszty realizacji zadań statutowych</t>
  </si>
  <si>
    <t>świadczenia pieniężne</t>
  </si>
  <si>
    <t>świadczenia niepieniężne</t>
  </si>
  <si>
    <t>Ogółem</t>
  </si>
  <si>
    <t>Liczba osób, które przekroczyły w/w wynagrodzenie</t>
  </si>
  <si>
    <t>Liczba osób</t>
  </si>
  <si>
    <t>Przeciętne zatrudnienie w roku</t>
  </si>
  <si>
    <t>Wypełniają organizacje prowadzące działalność statutową odpłatną i nieodpłatną pożytku publicznego oraz prowadzące tylko działalność statutową odpłatną pożytku publicznego. W pozostałych przypadkach wpisać n/d</t>
  </si>
  <si>
    <t xml:space="preserve">a. Przychody z działalności statutowej </t>
  </si>
  <si>
    <t>b. Pozostałe przychody</t>
  </si>
  <si>
    <t>Inne</t>
  </si>
  <si>
    <t>c. Przychody finansowe</t>
  </si>
  <si>
    <t>Cena sprzedaży akcji i udziałów</t>
  </si>
  <si>
    <t>Otrzymane dywidendy od akcji obcych</t>
  </si>
  <si>
    <t>Inne przychody finansowe</t>
  </si>
  <si>
    <t>Odsetki od posiadanych papierów wartościowych</t>
  </si>
  <si>
    <t>Odsetki od lokat, wkładów bankowych</t>
  </si>
  <si>
    <t>Odsetki od pożyczek</t>
  </si>
  <si>
    <t>b. Pozostałe koszty</t>
  </si>
  <si>
    <t>c. Koszty finansowe</t>
  </si>
  <si>
    <t>Zapłacone odsetki za nieterminową regulację zobowiązań</t>
  </si>
  <si>
    <t>Inne koszty finansowe</t>
  </si>
  <si>
    <t xml:space="preserve">j. Rozliczenia międzyokresowe czynne i bierne </t>
  </si>
  <si>
    <t>Przychody ze sprzedaży środków trwałych, środków trwałych w budowie oraz wartości niematerialnych i prawnych</t>
  </si>
  <si>
    <t>Przychody z likwidacji środków trwałych</t>
  </si>
  <si>
    <t>wartość netto sprzedanych środków trwałych, środków trwałych w budowie oraz wartości niematerialnych i prawnych</t>
  </si>
  <si>
    <t>wartość netto z likwidacji środków trwałych, wartości niematerialnych i prawnych w wyniku zdarzeń mieszczących się w granicach ogólnego ryzyka gospodarczego</t>
  </si>
  <si>
    <t>Wartość ewidencyjna sprzedanych udziałów i akcji, stanowiących długo i krótkoterminowe aktywa finansowe</t>
  </si>
  <si>
    <t>Odsetki od kredytów i pożyczek oprócz odsetek od kredytów inwestycyjnych w okresie realizacji inwestycji</t>
  </si>
  <si>
    <t>Opłacone prowizje od zaciągniętych kredytów, oprócz prowizji od kredytów inwestycyjnych</t>
  </si>
  <si>
    <t>Odsetki i dodatkowe opłaty od środków trwałych przejętych w leasing finansowy</t>
  </si>
  <si>
    <t>Pozostałe przychody określone statutem</t>
  </si>
  <si>
    <t>a. Informacje o strukturze kosztów</t>
  </si>
  <si>
    <t>a. inne bierne rozliczenia międzyokresowe kosztów</t>
  </si>
  <si>
    <t>1. Inne wartości niematerialne i prawne</t>
  </si>
  <si>
    <t>Według cen nabycia lub kosztu wytworzenia zgodnie z ustawą o rachunkowości</t>
  </si>
  <si>
    <t>Środki pieniężne w gotówce i na rachunkach bankowych</t>
  </si>
  <si>
    <t>Zobowiązania i należnści</t>
  </si>
  <si>
    <t>Nie dotyczy</t>
  </si>
  <si>
    <t>nie dotyczy</t>
  </si>
  <si>
    <t>pracownicy ksiegowośc</t>
  </si>
  <si>
    <t>koordynator badań naukowych</t>
  </si>
  <si>
    <t>n/d</t>
  </si>
  <si>
    <t>komputer wraz z wyposażeniem</t>
  </si>
  <si>
    <t>Przychody statutowe</t>
  </si>
  <si>
    <t>darowizny</t>
  </si>
  <si>
    <t>sympozja, szkolenia , konferencje</t>
  </si>
  <si>
    <t>stypendia</t>
  </si>
  <si>
    <t>Zatwierdził  :</t>
  </si>
  <si>
    <t>konsultacje</t>
  </si>
  <si>
    <t>Barbara Wójcicka -  Bartłomiejczyk  ………………………………………..</t>
  </si>
  <si>
    <t>Sporzadziła :  Renata Kasperowicz</t>
  </si>
  <si>
    <t>Środki trwałe i wartości niematerialne i prawne</t>
  </si>
  <si>
    <t>W wartościach nominalnych</t>
  </si>
  <si>
    <t xml:space="preserve">                     ..................................................</t>
  </si>
  <si>
    <t>Wycenia się w kwocie wymaganej zapłaty</t>
  </si>
  <si>
    <t>sympozja, szkolenia, konsutacje</t>
  </si>
  <si>
    <t>M. Zatrudnienie i wynagrodzenia</t>
  </si>
  <si>
    <t>N. Informacja o wypłaconych wynagrodzeniach powyżej określonego poziomie w art. 9 ust. 1 pkt 2 Ustawy o działalności pożytku publicznego i o wolontariacie      (Dz.U. Nr 96 poz. 873 z późn. zm.)</t>
  </si>
  <si>
    <t xml:space="preserve">Mariola Urbanowska - Jęcek              ……………………………………….                                  </t>
  </si>
  <si>
    <t>Marta Szulc</t>
  </si>
  <si>
    <t>Adam Aleksiejuk</t>
  </si>
  <si>
    <t>inne - usługi PR i koordynacji projektów</t>
  </si>
  <si>
    <t>usługi promocji, reklamy, usługi PR i koordynacji projektów</t>
  </si>
  <si>
    <t>badania naukowe i działania edukacyjne w dziedzinie żywienia</t>
  </si>
  <si>
    <t>badana naukowe i działania edukacyjne w dziedzinie żywienia</t>
  </si>
  <si>
    <t>Agnieszka Dolna</t>
  </si>
  <si>
    <t>koszty administacyjne</t>
  </si>
  <si>
    <t>pozostałe koszty</t>
  </si>
  <si>
    <t>FUNDACJA  NUTRICIA w Warszawie ul. Bobrowiecka 8</t>
  </si>
  <si>
    <t>Informacja dodatkowa za  2017 r.</t>
  </si>
  <si>
    <t>(wyszczególnienie - 1%)</t>
  </si>
  <si>
    <t>(wyszczególnienie - darowizny)</t>
  </si>
  <si>
    <t>(wyszczególnienie - NPNK)</t>
  </si>
  <si>
    <t>Data sporzadzenia : 30 marca 2018 r.</t>
  </si>
  <si>
    <t xml:space="preserve">Marcin Gendźwiłł                              …….………………………………….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</si>
</sst>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22"/>
      <name val="Arial"/>
      <family val="2"/>
      <charset val="238"/>
    </font>
    <font>
      <sz val="24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71">
    <xf numFmtId="0" fontId="0" fillId="0" borderId="0" xfId="0"/>
    <xf numFmtId="43" fontId="0" fillId="0" borderId="0" xfId="0" applyNumberFormat="1"/>
    <xf numFmtId="43" fontId="6" fillId="0" borderId="0" xfId="0" applyNumberFormat="1" applyFont="1" applyAlignment="1">
      <alignment horizontal="center"/>
    </xf>
    <xf numFmtId="43" fontId="0" fillId="0" borderId="1" xfId="0" applyNumberFormat="1" applyBorder="1" applyAlignment="1">
      <alignment horizontal="left"/>
    </xf>
    <xf numFmtId="43" fontId="0" fillId="0" borderId="0" xfId="0" applyNumberFormat="1" applyBorder="1" applyAlignment="1">
      <alignment horizontal="left"/>
    </xf>
    <xf numFmtId="43" fontId="0" fillId="0" borderId="2" xfId="0" applyNumberFormat="1" applyBorder="1" applyAlignment="1">
      <alignment horizontal="center"/>
    </xf>
    <xf numFmtId="43" fontId="0" fillId="0" borderId="3" xfId="0" applyNumberFormat="1" applyBorder="1" applyAlignment="1">
      <alignment horizontal="center"/>
    </xf>
    <xf numFmtId="43" fontId="0" fillId="0" borderId="3" xfId="0" applyNumberFormat="1" applyBorder="1" applyAlignment="1">
      <alignment horizontal="center" wrapText="1"/>
    </xf>
    <xf numFmtId="43" fontId="0" fillId="0" borderId="4" xfId="0" applyNumberFormat="1" applyBorder="1" applyAlignment="1">
      <alignment horizontal="center" wrapText="1"/>
    </xf>
    <xf numFmtId="43" fontId="0" fillId="2" borderId="5" xfId="0" applyNumberFormat="1" applyFill="1" applyBorder="1" applyAlignment="1">
      <alignment wrapText="1"/>
    </xf>
    <xf numFmtId="43" fontId="0" fillId="0" borderId="4" xfId="0" applyNumberFormat="1" applyBorder="1" applyAlignment="1">
      <alignment horizontal="center"/>
    </xf>
    <xf numFmtId="43" fontId="0" fillId="2" borderId="2" xfId="0" applyNumberFormat="1" applyFill="1" applyBorder="1"/>
    <xf numFmtId="43" fontId="0" fillId="2" borderId="3" xfId="0" applyNumberFormat="1" applyFill="1" applyBorder="1"/>
    <xf numFmtId="43" fontId="0" fillId="2" borderId="4" xfId="0" applyNumberFormat="1" applyFill="1" applyBorder="1"/>
    <xf numFmtId="43" fontId="0" fillId="2" borderId="5" xfId="0" applyNumberFormat="1" applyFill="1" applyBorder="1"/>
    <xf numFmtId="43" fontId="0" fillId="2" borderId="6" xfId="0" applyNumberFormat="1" applyFill="1" applyBorder="1"/>
    <xf numFmtId="43" fontId="0" fillId="2" borderId="7" xfId="0" applyNumberFormat="1" applyFill="1" applyBorder="1"/>
    <xf numFmtId="43" fontId="0" fillId="0" borderId="2" xfId="0" applyNumberFormat="1" applyBorder="1" applyAlignment="1">
      <alignment wrapText="1"/>
    </xf>
    <xf numFmtId="43" fontId="0" fillId="0" borderId="3" xfId="0" applyNumberFormat="1" applyBorder="1" applyAlignment="1">
      <alignment wrapText="1"/>
    </xf>
    <xf numFmtId="43" fontId="0" fillId="0" borderId="4" xfId="0" applyNumberFormat="1" applyBorder="1" applyAlignment="1">
      <alignment wrapText="1"/>
    </xf>
    <xf numFmtId="43" fontId="0" fillId="0" borderId="0" xfId="0" applyNumberFormat="1" applyAlignment="1">
      <alignment wrapText="1"/>
    </xf>
    <xf numFmtId="43" fontId="3" fillId="0" borderId="0" xfId="0" applyNumberFormat="1" applyFont="1"/>
    <xf numFmtId="43" fontId="3" fillId="0" borderId="5" xfId="0" applyNumberFormat="1" applyFont="1" applyBorder="1" applyAlignment="1">
      <alignment wrapText="1"/>
    </xf>
    <xf numFmtId="43" fontId="3" fillId="3" borderId="6" xfId="0" applyNumberFormat="1" applyFont="1" applyFill="1" applyBorder="1"/>
    <xf numFmtId="43" fontId="3" fillId="3" borderId="7" xfId="0" applyNumberFormat="1" applyFont="1" applyFill="1" applyBorder="1"/>
    <xf numFmtId="43" fontId="0" fillId="0" borderId="0" xfId="0" applyNumberFormat="1" applyBorder="1" applyAlignment="1">
      <alignment wrapText="1"/>
    </xf>
    <xf numFmtId="43" fontId="0" fillId="0" borderId="0" xfId="0" applyNumberFormat="1" applyBorder="1"/>
    <xf numFmtId="43" fontId="0" fillId="0" borderId="3" xfId="0" applyNumberFormat="1" applyFill="1" applyBorder="1" applyAlignment="1">
      <alignment wrapText="1"/>
    </xf>
    <xf numFmtId="43" fontId="0" fillId="0" borderId="4" xfId="0" applyNumberFormat="1" applyFill="1" applyBorder="1" applyAlignment="1">
      <alignment wrapText="1"/>
    </xf>
    <xf numFmtId="43" fontId="0" fillId="3" borderId="3" xfId="0" applyNumberFormat="1" applyFill="1" applyBorder="1"/>
    <xf numFmtId="43" fontId="0" fillId="3" borderId="4" xfId="0" applyNumberFormat="1" applyFill="1" applyBorder="1"/>
    <xf numFmtId="43" fontId="0" fillId="0" borderId="2" xfId="0" applyNumberFormat="1" applyFill="1" applyBorder="1" applyAlignment="1">
      <alignment wrapText="1"/>
    </xf>
    <xf numFmtId="43" fontId="0" fillId="2" borderId="3" xfId="1" applyNumberFormat="1" applyFont="1" applyFill="1" applyBorder="1"/>
    <xf numFmtId="43" fontId="3" fillId="3" borderId="4" xfId="1" applyNumberFormat="1" applyFont="1" applyFill="1" applyBorder="1"/>
    <xf numFmtId="43" fontId="0" fillId="0" borderId="5" xfId="0" applyNumberFormat="1" applyBorder="1"/>
    <xf numFmtId="43" fontId="0" fillId="2" borderId="6" xfId="1" applyNumberFormat="1" applyFont="1" applyFill="1" applyBorder="1"/>
    <xf numFmtId="43" fontId="3" fillId="3" borderId="7" xfId="1" applyNumberFormat="1" applyFont="1" applyFill="1" applyBorder="1"/>
    <xf numFmtId="43" fontId="0" fillId="2" borderId="3" xfId="0" applyNumberFormat="1" applyFill="1" applyBorder="1" applyAlignment="1"/>
    <xf numFmtId="43" fontId="7" fillId="3" borderId="4" xfId="0" applyNumberFormat="1" applyFont="1" applyFill="1" applyBorder="1" applyAlignment="1"/>
    <xf numFmtId="43" fontId="3" fillId="3" borderId="6" xfId="0" applyNumberFormat="1" applyFont="1" applyFill="1" applyBorder="1" applyAlignment="1"/>
    <xf numFmtId="43" fontId="3" fillId="0" borderId="0" xfId="0" applyNumberFormat="1" applyFont="1" applyBorder="1" applyAlignment="1"/>
    <xf numFmtId="43" fontId="0" fillId="0" borderId="0" xfId="0" applyNumberFormat="1" applyBorder="1" applyAlignment="1">
      <alignment horizontal="center"/>
    </xf>
    <xf numFmtId="43" fontId="0" fillId="0" borderId="2" xfId="0" applyNumberFormat="1" applyBorder="1" applyAlignment="1">
      <alignment horizontal="center" wrapText="1"/>
    </xf>
    <xf numFmtId="43" fontId="0" fillId="0" borderId="3" xfId="0" applyNumberFormat="1" applyFill="1" applyBorder="1" applyAlignment="1">
      <alignment horizontal="center" wrapText="1"/>
    </xf>
    <xf numFmtId="43" fontId="0" fillId="0" borderId="4" xfId="0" applyNumberFormat="1" applyFill="1" applyBorder="1" applyAlignment="1">
      <alignment horizontal="center" wrapText="1"/>
    </xf>
    <xf numFmtId="43" fontId="0" fillId="0" borderId="2" xfId="0" applyNumberFormat="1" applyFill="1" applyBorder="1" applyAlignment="1">
      <alignment horizontal="left" wrapText="1"/>
    </xf>
    <xf numFmtId="43" fontId="0" fillId="2" borderId="3" xfId="0" applyNumberFormat="1" applyFill="1" applyBorder="1" applyAlignment="1">
      <alignment horizontal="right" wrapText="1"/>
    </xf>
    <xf numFmtId="43" fontId="3" fillId="3" borderId="4" xfId="0" applyNumberFormat="1" applyFont="1" applyFill="1" applyBorder="1" applyAlignment="1">
      <alignment horizontal="right" wrapText="1"/>
    </xf>
    <xf numFmtId="43" fontId="0" fillId="0" borderId="2" xfId="0" applyNumberFormat="1" applyBorder="1" applyAlignment="1">
      <alignment horizontal="left" wrapText="1"/>
    </xf>
    <xf numFmtId="43" fontId="0" fillId="2" borderId="3" xfId="0" applyNumberFormat="1" applyFill="1" applyBorder="1" applyAlignment="1">
      <alignment horizontal="right"/>
    </xf>
    <xf numFmtId="43" fontId="3" fillId="3" borderId="6" xfId="0" applyNumberFormat="1" applyFont="1" applyFill="1" applyBorder="1" applyAlignment="1">
      <alignment horizontal="right"/>
    </xf>
    <xf numFmtId="43" fontId="3" fillId="3" borderId="7" xfId="0" applyNumberFormat="1" applyFont="1" applyFill="1" applyBorder="1" applyAlignment="1">
      <alignment horizontal="right"/>
    </xf>
    <xf numFmtId="43" fontId="0" fillId="0" borderId="2" xfId="0" applyNumberFormat="1" applyBorder="1"/>
    <xf numFmtId="43" fontId="3" fillId="3" borderId="3" xfId="0" applyNumberFormat="1" applyFont="1" applyFill="1" applyBorder="1"/>
    <xf numFmtId="43" fontId="3" fillId="3" borderId="4" xfId="0" applyNumberFormat="1" applyFont="1" applyFill="1" applyBorder="1"/>
    <xf numFmtId="43" fontId="3" fillId="0" borderId="5" xfId="0" applyNumberFormat="1" applyFont="1" applyBorder="1"/>
    <xf numFmtId="43" fontId="3" fillId="0" borderId="0" xfId="0" applyNumberFormat="1" applyFont="1" applyBorder="1"/>
    <xf numFmtId="43" fontId="3" fillId="0" borderId="0" xfId="0" applyNumberFormat="1" applyFont="1" applyFill="1" applyBorder="1"/>
    <xf numFmtId="43" fontId="0" fillId="2" borderId="3" xfId="0" applyNumberFormat="1" applyFill="1" applyBorder="1" applyAlignment="1">
      <alignment wrapText="1"/>
    </xf>
    <xf numFmtId="43" fontId="3" fillId="3" borderId="3" xfId="0" applyNumberFormat="1" applyFont="1" applyFill="1" applyBorder="1" applyAlignment="1">
      <alignment wrapText="1"/>
    </xf>
    <xf numFmtId="43" fontId="3" fillId="3" borderId="4" xfId="0" applyNumberFormat="1" applyFont="1" applyFill="1" applyBorder="1" applyAlignment="1">
      <alignment wrapText="1"/>
    </xf>
    <xf numFmtId="43" fontId="3" fillId="0" borderId="5" xfId="0" applyNumberFormat="1" applyFont="1" applyBorder="1" applyAlignment="1">
      <alignment horizontal="left"/>
    </xf>
    <xf numFmtId="43" fontId="3" fillId="0" borderId="2" xfId="0" applyNumberFormat="1" applyFont="1" applyBorder="1" applyAlignment="1">
      <alignment wrapText="1"/>
    </xf>
    <xf numFmtId="43" fontId="0" fillId="0" borderId="5" xfId="0" applyNumberFormat="1" applyBorder="1" applyAlignment="1">
      <alignment wrapText="1"/>
    </xf>
    <xf numFmtId="43" fontId="0" fillId="0" borderId="0" xfId="0" applyNumberFormat="1" applyFill="1" applyBorder="1"/>
    <xf numFmtId="43" fontId="0" fillId="2" borderId="2" xfId="0" applyNumberFormat="1" applyFill="1" applyBorder="1" applyAlignment="1">
      <alignment wrapText="1"/>
    </xf>
    <xf numFmtId="43" fontId="3" fillId="0" borderId="8" xfId="0" applyNumberFormat="1" applyFont="1" applyBorder="1"/>
    <xf numFmtId="43" fontId="3" fillId="3" borderId="9" xfId="0" applyNumberFormat="1" applyFont="1" applyFill="1" applyBorder="1"/>
    <xf numFmtId="43" fontId="3" fillId="0" borderId="8" xfId="0" applyNumberFormat="1" applyFont="1" applyFill="1" applyBorder="1"/>
    <xf numFmtId="43" fontId="0" fillId="0" borderId="5" xfId="0" applyNumberFormat="1" applyFill="1" applyBorder="1"/>
    <xf numFmtId="43" fontId="0" fillId="0" borderId="2" xfId="0" applyNumberFormat="1" applyFill="1" applyBorder="1"/>
    <xf numFmtId="43" fontId="3" fillId="0" borderId="8" xfId="0" applyNumberFormat="1" applyFont="1" applyBorder="1" applyAlignment="1">
      <alignment wrapText="1"/>
    </xf>
    <xf numFmtId="43" fontId="4" fillId="3" borderId="2" xfId="0" applyNumberFormat="1" applyFont="1" applyFill="1" applyBorder="1" applyAlignment="1">
      <alignment wrapText="1"/>
    </xf>
    <xf numFmtId="43" fontId="4" fillId="3" borderId="4" xfId="0" applyNumberFormat="1" applyFont="1" applyFill="1" applyBorder="1"/>
    <xf numFmtId="43" fontId="3" fillId="0" borderId="2" xfId="0" applyNumberFormat="1" applyFont="1" applyFill="1" applyBorder="1" applyAlignment="1">
      <alignment wrapText="1"/>
    </xf>
    <xf numFmtId="43" fontId="0" fillId="3" borderId="2" xfId="0" applyNumberFormat="1" applyFill="1" applyBorder="1" applyAlignment="1">
      <alignment wrapText="1"/>
    </xf>
    <xf numFmtId="43" fontId="0" fillId="0" borderId="5" xfId="0" applyNumberFormat="1" applyFill="1" applyBorder="1" applyAlignment="1">
      <alignment wrapText="1"/>
    </xf>
    <xf numFmtId="43" fontId="3" fillId="0" borderId="2" xfId="0" applyNumberFormat="1" applyFont="1" applyBorder="1"/>
    <xf numFmtId="43" fontId="3" fillId="2" borderId="3" xfId="0" applyNumberFormat="1" applyFont="1" applyFill="1" applyBorder="1"/>
    <xf numFmtId="43" fontId="3" fillId="2" borderId="4" xfId="0" applyNumberFormat="1" applyFont="1" applyFill="1" applyBorder="1"/>
    <xf numFmtId="43" fontId="0" fillId="0" borderId="0" xfId="0" applyNumberFormat="1" applyFill="1"/>
    <xf numFmtId="43" fontId="0" fillId="3" borderId="2" xfId="0" applyNumberFormat="1" applyFill="1" applyBorder="1"/>
    <xf numFmtId="0" fontId="3" fillId="0" borderId="0" xfId="0" applyNumberFormat="1" applyFont="1" applyAlignment="1">
      <alignment horizontal="center"/>
    </xf>
    <xf numFmtId="0" fontId="3" fillId="0" borderId="0" xfId="0" applyNumberFormat="1" applyFont="1" applyFill="1" applyAlignment="1">
      <alignment horizontal="center"/>
    </xf>
    <xf numFmtId="43" fontId="0" fillId="0" borderId="4" xfId="0" applyNumberFormat="1" applyBorder="1"/>
    <xf numFmtId="0" fontId="7" fillId="0" borderId="0" xfId="0" applyFont="1"/>
    <xf numFmtId="43" fontId="7" fillId="3" borderId="2" xfId="0" applyNumberFormat="1" applyFont="1" applyFill="1" applyBorder="1" applyAlignment="1">
      <alignment wrapText="1"/>
    </xf>
    <xf numFmtId="43" fontId="7" fillId="3" borderId="4" xfId="0" applyNumberFormat="1" applyFont="1" applyFill="1" applyBorder="1"/>
    <xf numFmtId="43" fontId="10" fillId="0" borderId="0" xfId="0" applyNumberFormat="1" applyFont="1"/>
    <xf numFmtId="43" fontId="1" fillId="2" borderId="2" xfId="0" applyNumberFormat="1" applyFont="1" applyFill="1" applyBorder="1" applyAlignment="1">
      <alignment wrapText="1"/>
    </xf>
    <xf numFmtId="43" fontId="1" fillId="0" borderId="0" xfId="0" applyNumberFormat="1" applyFont="1"/>
    <xf numFmtId="43" fontId="1" fillId="3" borderId="4" xfId="0" applyNumberFormat="1" applyFont="1" applyFill="1" applyBorder="1"/>
    <xf numFmtId="43" fontId="1" fillId="2" borderId="2" xfId="0" applyNumberFormat="1" applyFont="1" applyFill="1" applyBorder="1"/>
    <xf numFmtId="43" fontId="1" fillId="2" borderId="5" xfId="0" applyNumberFormat="1" applyFont="1" applyFill="1" applyBorder="1"/>
    <xf numFmtId="43" fontId="0" fillId="0" borderId="23" xfId="0" applyNumberFormat="1" applyBorder="1" applyAlignment="1">
      <alignment horizontal="center"/>
    </xf>
    <xf numFmtId="43" fontId="0" fillId="0" borderId="24" xfId="0" applyNumberFormat="1" applyBorder="1" applyAlignment="1">
      <alignment horizontal="center"/>
    </xf>
    <xf numFmtId="43" fontId="0" fillId="0" borderId="25" xfId="0" applyNumberFormat="1" applyBorder="1" applyAlignment="1">
      <alignment horizontal="center"/>
    </xf>
    <xf numFmtId="43" fontId="0" fillId="0" borderId="26" xfId="0" applyNumberFormat="1" applyBorder="1" applyAlignment="1">
      <alignment horizontal="center"/>
    </xf>
    <xf numFmtId="43" fontId="0" fillId="0" borderId="27" xfId="0" applyNumberFormat="1" applyBorder="1" applyAlignment="1">
      <alignment horizontal="center"/>
    </xf>
    <xf numFmtId="43" fontId="0" fillId="0" borderId="13" xfId="0" applyNumberFormat="1" applyBorder="1" applyAlignment="1">
      <alignment horizontal="center"/>
    </xf>
    <xf numFmtId="43" fontId="0" fillId="0" borderId="3" xfId="0" applyNumberFormat="1" applyBorder="1" applyAlignment="1">
      <alignment horizontal="center" wrapText="1"/>
    </xf>
    <xf numFmtId="43" fontId="0" fillId="0" borderId="4" xfId="0" applyNumberFormat="1" applyBorder="1" applyAlignment="1">
      <alignment horizontal="center" wrapText="1"/>
    </xf>
    <xf numFmtId="43" fontId="8" fillId="0" borderId="0" xfId="0" applyNumberFormat="1" applyFont="1" applyBorder="1" applyAlignment="1">
      <alignment horizontal="left" wrapText="1"/>
    </xf>
    <xf numFmtId="43" fontId="3" fillId="0" borderId="14" xfId="0" applyNumberFormat="1" applyFont="1" applyFill="1" applyBorder="1" applyAlignment="1">
      <alignment horizontal="left" wrapText="1"/>
    </xf>
    <xf numFmtId="43" fontId="3" fillId="0" borderId="15" xfId="0" applyNumberFormat="1" applyFont="1" applyFill="1" applyBorder="1" applyAlignment="1">
      <alignment horizontal="left" wrapText="1"/>
    </xf>
    <xf numFmtId="43" fontId="3" fillId="0" borderId="16" xfId="0" applyNumberFormat="1" applyFont="1" applyFill="1" applyBorder="1" applyAlignment="1">
      <alignment horizontal="left" wrapText="1"/>
    </xf>
    <xf numFmtId="43" fontId="3" fillId="0" borderId="14" xfId="0" applyNumberFormat="1" applyFont="1" applyBorder="1" applyAlignment="1">
      <alignment horizontal="left"/>
    </xf>
    <xf numFmtId="43" fontId="3" fillId="0" borderId="15" xfId="0" applyNumberFormat="1" applyFont="1" applyBorder="1" applyAlignment="1">
      <alignment horizontal="left"/>
    </xf>
    <xf numFmtId="43" fontId="3" fillId="0" borderId="16" xfId="0" applyNumberFormat="1" applyFont="1" applyBorder="1" applyAlignment="1">
      <alignment horizontal="left"/>
    </xf>
    <xf numFmtId="43" fontId="0" fillId="0" borderId="17" xfId="0" applyNumberFormat="1" applyBorder="1" applyAlignment="1">
      <alignment horizontal="center" wrapText="1"/>
    </xf>
    <xf numFmtId="43" fontId="0" fillId="0" borderId="28" xfId="0" applyNumberFormat="1" applyBorder="1" applyAlignment="1">
      <alignment horizontal="center" wrapText="1"/>
    </xf>
    <xf numFmtId="43" fontId="0" fillId="0" borderId="29" xfId="0" applyNumberFormat="1" applyBorder="1" applyAlignment="1">
      <alignment horizontal="center" wrapText="1"/>
    </xf>
    <xf numFmtId="43" fontId="0" fillId="0" borderId="30" xfId="0" applyNumberFormat="1" applyBorder="1" applyAlignment="1">
      <alignment horizontal="center" wrapText="1"/>
    </xf>
    <xf numFmtId="43" fontId="0" fillId="0" borderId="31" xfId="0" applyNumberFormat="1" applyBorder="1" applyAlignment="1">
      <alignment horizontal="center" wrapText="1"/>
    </xf>
    <xf numFmtId="43" fontId="0" fillId="0" borderId="32" xfId="0" applyNumberFormat="1" applyBorder="1" applyAlignment="1">
      <alignment horizontal="center" wrapText="1"/>
    </xf>
    <xf numFmtId="43" fontId="0" fillId="0" borderId="2" xfId="0" applyNumberFormat="1" applyFill="1" applyBorder="1" applyAlignment="1">
      <alignment horizontal="center" wrapText="1"/>
    </xf>
    <xf numFmtId="43" fontId="3" fillId="0" borderId="0" xfId="0" applyNumberFormat="1" applyFont="1" applyBorder="1" applyAlignment="1">
      <alignment horizontal="left" wrapText="1"/>
    </xf>
    <xf numFmtId="43" fontId="0" fillId="0" borderId="3" xfId="0" applyNumberFormat="1" applyBorder="1" applyAlignment="1">
      <alignment horizontal="center"/>
    </xf>
    <xf numFmtId="43" fontId="3" fillId="0" borderId="0" xfId="0" applyNumberFormat="1" applyFont="1" applyBorder="1" applyAlignment="1">
      <alignment horizontal="left"/>
    </xf>
    <xf numFmtId="43" fontId="0" fillId="0" borderId="11" xfId="0" applyNumberFormat="1" applyBorder="1" applyAlignment="1">
      <alignment horizontal="center"/>
    </xf>
    <xf numFmtId="43" fontId="0" fillId="0" borderId="12" xfId="0" applyNumberFormat="1" applyBorder="1" applyAlignment="1">
      <alignment horizontal="center"/>
    </xf>
    <xf numFmtId="43" fontId="0" fillId="0" borderId="10" xfId="0" applyNumberFormat="1" applyBorder="1" applyAlignment="1">
      <alignment horizontal="center"/>
    </xf>
    <xf numFmtId="43" fontId="0" fillId="0" borderId="4" xfId="0" applyNumberFormat="1" applyBorder="1" applyAlignment="1">
      <alignment horizontal="center"/>
    </xf>
    <xf numFmtId="43" fontId="0" fillId="0" borderId="9" xfId="0" applyNumberFormat="1" applyBorder="1" applyAlignment="1">
      <alignment horizontal="center"/>
    </xf>
    <xf numFmtId="43" fontId="3" fillId="0" borderId="8" xfId="0" applyNumberFormat="1" applyFont="1" applyFill="1" applyBorder="1" applyAlignment="1">
      <alignment horizontal="left" wrapText="1"/>
    </xf>
    <xf numFmtId="43" fontId="3" fillId="0" borderId="10" xfId="0" applyNumberFormat="1" applyFont="1" applyFill="1" applyBorder="1" applyAlignment="1">
      <alignment horizontal="left" wrapText="1"/>
    </xf>
    <xf numFmtId="43" fontId="3" fillId="0" borderId="9" xfId="0" applyNumberFormat="1" applyFont="1" applyFill="1" applyBorder="1" applyAlignment="1">
      <alignment horizontal="left" wrapText="1"/>
    </xf>
    <xf numFmtId="43" fontId="0" fillId="0" borderId="2" xfId="0" applyNumberFormat="1" applyBorder="1" applyAlignment="1">
      <alignment horizontal="center"/>
    </xf>
    <xf numFmtId="43" fontId="3" fillId="0" borderId="8" xfId="0" applyNumberFormat="1" applyFont="1" applyBorder="1" applyAlignment="1">
      <alignment horizontal="left"/>
    </xf>
    <xf numFmtId="43" fontId="3" fillId="0" borderId="10" xfId="0" applyNumberFormat="1" applyFont="1" applyBorder="1" applyAlignment="1">
      <alignment horizontal="left"/>
    </xf>
    <xf numFmtId="43" fontId="3" fillId="0" borderId="9" xfId="0" applyNumberFormat="1" applyFont="1" applyBorder="1" applyAlignment="1">
      <alignment horizontal="left"/>
    </xf>
    <xf numFmtId="43" fontId="0" fillId="0" borderId="8" xfId="0" applyNumberFormat="1" applyBorder="1" applyAlignment="1">
      <alignment horizontal="center"/>
    </xf>
    <xf numFmtId="43" fontId="3" fillId="0" borderId="8" xfId="0" applyNumberFormat="1" applyFont="1" applyBorder="1" applyAlignment="1">
      <alignment horizontal="left" wrapText="1"/>
    </xf>
    <xf numFmtId="43" fontId="3" fillId="0" borderId="10" xfId="0" applyNumberFormat="1" applyFont="1" applyBorder="1" applyAlignment="1">
      <alignment horizontal="left" wrapText="1"/>
    </xf>
    <xf numFmtId="43" fontId="3" fillId="0" borderId="9" xfId="0" applyNumberFormat="1" applyFont="1" applyBorder="1" applyAlignment="1">
      <alignment horizontal="left" wrapText="1"/>
    </xf>
    <xf numFmtId="43" fontId="3" fillId="0" borderId="0" xfId="0" applyNumberFormat="1" applyFont="1" applyAlignment="1">
      <alignment horizontal="left" wrapText="1"/>
    </xf>
    <xf numFmtId="43" fontId="3" fillId="0" borderId="0" xfId="0" applyNumberFormat="1" applyFont="1" applyFill="1" applyBorder="1" applyAlignment="1">
      <alignment horizontal="left"/>
    </xf>
    <xf numFmtId="43" fontId="0" fillId="0" borderId="33" xfId="0" applyNumberFormat="1" applyBorder="1" applyAlignment="1">
      <alignment horizontal="left"/>
    </xf>
    <xf numFmtId="43" fontId="0" fillId="0" borderId="28" xfId="0" applyNumberFormat="1" applyBorder="1" applyAlignment="1">
      <alignment horizontal="left"/>
    </xf>
    <xf numFmtId="43" fontId="0" fillId="0" borderId="34" xfId="0" applyNumberFormat="1" applyBorder="1" applyAlignment="1">
      <alignment horizontal="left"/>
    </xf>
    <xf numFmtId="43" fontId="0" fillId="0" borderId="35" xfId="0" applyNumberFormat="1" applyBorder="1" applyAlignment="1">
      <alignment horizontal="left"/>
    </xf>
    <xf numFmtId="43" fontId="0" fillId="2" borderId="6" xfId="0" applyNumberFormat="1" applyFill="1" applyBorder="1" applyAlignment="1">
      <alignment horizontal="center" wrapText="1"/>
    </xf>
    <xf numFmtId="43" fontId="3" fillId="3" borderId="6" xfId="0" applyNumberFormat="1" applyFont="1" applyFill="1" applyBorder="1" applyAlignment="1">
      <alignment horizontal="center"/>
    </xf>
    <xf numFmtId="43" fontId="3" fillId="3" borderId="7" xfId="0" applyNumberFormat="1" applyFont="1" applyFill="1" applyBorder="1" applyAlignment="1">
      <alignment horizontal="center"/>
    </xf>
    <xf numFmtId="43" fontId="0" fillId="2" borderId="17" xfId="0" applyNumberFormat="1" applyFill="1" applyBorder="1" applyAlignment="1">
      <alignment horizontal="center"/>
    </xf>
    <xf numFmtId="43" fontId="0" fillId="2" borderId="28" xfId="0" applyNumberFormat="1" applyFill="1" applyBorder="1" applyAlignment="1">
      <alignment horizontal="center"/>
    </xf>
    <xf numFmtId="43" fontId="0" fillId="2" borderId="20" xfId="0" applyNumberFormat="1" applyFill="1" applyBorder="1" applyAlignment="1">
      <alignment horizontal="center"/>
    </xf>
    <xf numFmtId="43" fontId="0" fillId="2" borderId="35" xfId="0" applyNumberFormat="1" applyFill="1" applyBorder="1" applyAlignment="1">
      <alignment horizontal="center"/>
    </xf>
    <xf numFmtId="43" fontId="0" fillId="0" borderId="17" xfId="0" applyNumberFormat="1" applyBorder="1" applyAlignment="1">
      <alignment horizontal="center"/>
    </xf>
    <xf numFmtId="43" fontId="0" fillId="0" borderId="19" xfId="0" applyNumberFormat="1" applyBorder="1" applyAlignment="1">
      <alignment horizontal="center"/>
    </xf>
    <xf numFmtId="43" fontId="0" fillId="0" borderId="27" xfId="0" applyNumberFormat="1" applyFill="1" applyBorder="1" applyAlignment="1">
      <alignment horizontal="center" wrapText="1"/>
    </xf>
    <xf numFmtId="43" fontId="0" fillId="0" borderId="13" xfId="0" applyNumberFormat="1" applyFill="1" applyBorder="1" applyAlignment="1">
      <alignment horizontal="center" wrapText="1"/>
    </xf>
    <xf numFmtId="43" fontId="5" fillId="2" borderId="0" xfId="0" applyNumberFormat="1" applyFont="1" applyFill="1" applyAlignment="1">
      <alignment horizontal="center"/>
    </xf>
    <xf numFmtId="43" fontId="0" fillId="2" borderId="17" xfId="0" applyNumberFormat="1" applyFill="1" applyBorder="1" applyAlignment="1">
      <alignment horizontal="left" wrapText="1"/>
    </xf>
    <xf numFmtId="43" fontId="0" fillId="0" borderId="18" xfId="0" applyNumberFormat="1" applyBorder="1" applyAlignment="1">
      <alignment horizontal="left" wrapText="1"/>
    </xf>
    <xf numFmtId="43" fontId="0" fillId="0" borderId="19" xfId="0" applyNumberFormat="1" applyBorder="1" applyAlignment="1">
      <alignment horizontal="left" wrapText="1"/>
    </xf>
    <xf numFmtId="43" fontId="0" fillId="2" borderId="20" xfId="0" applyNumberFormat="1" applyFill="1" applyBorder="1" applyAlignment="1">
      <alignment horizontal="left" wrapText="1"/>
    </xf>
    <xf numFmtId="43" fontId="0" fillId="0" borderId="21" xfId="0" applyNumberFormat="1" applyBorder="1" applyAlignment="1">
      <alignment horizontal="left" wrapText="1"/>
    </xf>
    <xf numFmtId="43" fontId="0" fillId="0" borderId="22" xfId="0" applyNumberFormat="1" applyBorder="1" applyAlignment="1">
      <alignment horizontal="left" wrapText="1"/>
    </xf>
    <xf numFmtId="43" fontId="6" fillId="2" borderId="0" xfId="0" applyNumberFormat="1" applyFont="1" applyFill="1" applyAlignment="1">
      <alignment horizontal="center"/>
    </xf>
    <xf numFmtId="43" fontId="0" fillId="2" borderId="17" xfId="0" applyNumberFormat="1" applyFill="1" applyBorder="1" applyAlignment="1">
      <alignment horizontal="left"/>
    </xf>
    <xf numFmtId="43" fontId="0" fillId="0" borderId="18" xfId="0" applyNumberFormat="1" applyBorder="1" applyAlignment="1">
      <alignment horizontal="left"/>
    </xf>
    <xf numFmtId="43" fontId="0" fillId="0" borderId="19" xfId="0" applyNumberFormat="1" applyBorder="1" applyAlignment="1">
      <alignment horizontal="left"/>
    </xf>
    <xf numFmtId="43" fontId="0" fillId="0" borderId="17" xfId="0" applyNumberFormat="1" applyBorder="1" applyAlignment="1">
      <alignment horizontal="left"/>
    </xf>
    <xf numFmtId="43" fontId="0" fillId="0" borderId="2" xfId="0" applyNumberFormat="1" applyBorder="1" applyAlignment="1">
      <alignment horizontal="left"/>
    </xf>
    <xf numFmtId="43" fontId="0" fillId="0" borderId="3" xfId="0" applyNumberFormat="1" applyBorder="1" applyAlignment="1">
      <alignment horizontal="left"/>
    </xf>
    <xf numFmtId="43" fontId="0" fillId="2" borderId="2" xfId="0" applyNumberFormat="1" applyFill="1" applyBorder="1" applyAlignment="1">
      <alignment horizontal="left" wrapText="1"/>
    </xf>
    <xf numFmtId="43" fontId="0" fillId="2" borderId="3" xfId="0" applyNumberFormat="1" applyFill="1" applyBorder="1" applyAlignment="1">
      <alignment horizontal="left" wrapText="1"/>
    </xf>
    <xf numFmtId="43" fontId="0" fillId="2" borderId="5" xfId="0" applyNumberFormat="1" applyFill="1" applyBorder="1" applyAlignment="1">
      <alignment horizontal="left" wrapText="1"/>
    </xf>
    <xf numFmtId="43" fontId="0" fillId="2" borderId="6" xfId="0" applyNumberFormat="1" applyFill="1" applyBorder="1" applyAlignment="1">
      <alignment horizontal="left" wrapText="1"/>
    </xf>
    <xf numFmtId="0" fontId="1" fillId="0" borderId="0" xfId="0" applyFont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K301"/>
  <sheetViews>
    <sheetView showGridLines="0" tabSelected="1" view="pageBreakPreview" topLeftCell="A263" zoomScaleNormal="55" zoomScaleSheetLayoutView="75" workbookViewId="0">
      <selection activeCell="E294" sqref="E294"/>
    </sheetView>
  </sheetViews>
  <sheetFormatPr defaultRowHeight="12.75" x14ac:dyDescent="0.2"/>
  <cols>
    <col min="1" max="1" width="7.85546875" style="82" bestFit="1" customWidth="1"/>
    <col min="2" max="2" width="5.7109375" style="1" customWidth="1"/>
    <col min="3" max="3" width="37.7109375" style="1" customWidth="1"/>
    <col min="4" max="4" width="30.42578125" style="1" bestFit="1" customWidth="1"/>
    <col min="5" max="5" width="19" style="1" bestFit="1" customWidth="1"/>
    <col min="6" max="6" width="15.140625" style="1" customWidth="1"/>
    <col min="7" max="7" width="28.140625" style="1" customWidth="1"/>
    <col min="8" max="11" width="14.7109375" style="1" customWidth="1"/>
    <col min="12" max="16384" width="9.140625" style="1"/>
  </cols>
  <sheetData>
    <row r="3" spans="1:9" ht="27" x14ac:dyDescent="0.35">
      <c r="C3" s="152" t="s">
        <v>197</v>
      </c>
      <c r="D3" s="152"/>
      <c r="E3" s="152"/>
      <c r="F3" s="152"/>
      <c r="G3" s="152"/>
      <c r="H3" s="152"/>
      <c r="I3" s="152"/>
    </row>
    <row r="5" spans="1:9" ht="30" x14ac:dyDescent="0.4">
      <c r="C5" s="159" t="s">
        <v>198</v>
      </c>
      <c r="D5" s="159"/>
      <c r="E5" s="159"/>
      <c r="F5" s="159"/>
      <c r="G5" s="159"/>
      <c r="H5" s="159"/>
      <c r="I5" s="159"/>
    </row>
    <row r="6" spans="1:9" ht="30" x14ac:dyDescent="0.4">
      <c r="C6" s="2"/>
      <c r="D6" s="2"/>
      <c r="E6" s="2"/>
      <c r="F6" s="2"/>
      <c r="G6" s="2"/>
      <c r="H6" s="2"/>
      <c r="I6" s="2"/>
    </row>
    <row r="8" spans="1:9" ht="13.5" thickBot="1" x14ac:dyDescent="0.25"/>
    <row r="9" spans="1:9" x14ac:dyDescent="0.2">
      <c r="A9" s="82">
        <v>1</v>
      </c>
      <c r="C9" s="106" t="s">
        <v>97</v>
      </c>
      <c r="D9" s="107"/>
      <c r="E9" s="107"/>
      <c r="F9" s="107"/>
      <c r="G9" s="108"/>
    </row>
    <row r="10" spans="1:9" x14ac:dyDescent="0.2">
      <c r="C10" s="164" t="s">
        <v>90</v>
      </c>
      <c r="D10" s="165"/>
      <c r="E10" s="163" t="s">
        <v>98</v>
      </c>
      <c r="F10" s="161"/>
      <c r="G10" s="162"/>
    </row>
    <row r="11" spans="1:9" ht="25.5" customHeight="1" x14ac:dyDescent="0.2">
      <c r="C11" s="166" t="s">
        <v>180</v>
      </c>
      <c r="D11" s="167"/>
      <c r="E11" s="153" t="s">
        <v>163</v>
      </c>
      <c r="F11" s="154"/>
      <c r="G11" s="155"/>
    </row>
    <row r="12" spans="1:9" x14ac:dyDescent="0.2">
      <c r="C12" s="3" t="s">
        <v>164</v>
      </c>
      <c r="D12" s="4"/>
      <c r="E12" s="160" t="s">
        <v>181</v>
      </c>
      <c r="F12" s="161"/>
      <c r="G12" s="162"/>
    </row>
    <row r="13" spans="1:9" ht="13.5" thickBot="1" x14ac:dyDescent="0.25">
      <c r="C13" s="168" t="s">
        <v>165</v>
      </c>
      <c r="D13" s="169"/>
      <c r="E13" s="156" t="s">
        <v>183</v>
      </c>
      <c r="F13" s="157"/>
      <c r="G13" s="158"/>
    </row>
    <row r="16" spans="1:9" ht="13.5" thickBot="1" x14ac:dyDescent="0.25"/>
    <row r="17" spans="1:11" x14ac:dyDescent="0.2">
      <c r="A17" s="82">
        <v>1</v>
      </c>
      <c r="C17" s="128" t="s">
        <v>99</v>
      </c>
      <c r="D17" s="129"/>
      <c r="E17" s="129"/>
      <c r="F17" s="129"/>
      <c r="G17" s="130"/>
    </row>
    <row r="18" spans="1:11" ht="27" customHeight="1" x14ac:dyDescent="0.2">
      <c r="C18" s="5" t="s">
        <v>95</v>
      </c>
      <c r="D18" s="117" t="s">
        <v>96</v>
      </c>
      <c r="E18" s="117"/>
      <c r="F18" s="100" t="s">
        <v>94</v>
      </c>
      <c r="G18" s="101"/>
    </row>
    <row r="19" spans="1:11" ht="13.5" thickBot="1" x14ac:dyDescent="0.25">
      <c r="C19" s="9" t="s">
        <v>166</v>
      </c>
      <c r="D19" s="141" t="s">
        <v>166</v>
      </c>
      <c r="E19" s="141"/>
      <c r="F19" s="142">
        <v>0</v>
      </c>
      <c r="G19" s="143"/>
    </row>
    <row r="22" spans="1:11" ht="13.5" thickBot="1" x14ac:dyDescent="0.25"/>
    <row r="23" spans="1:11" x14ac:dyDescent="0.2">
      <c r="A23" s="82">
        <v>1</v>
      </c>
      <c r="C23" s="106" t="s">
        <v>126</v>
      </c>
      <c r="D23" s="107"/>
      <c r="E23" s="107"/>
      <c r="F23" s="107"/>
      <c r="G23" s="108"/>
    </row>
    <row r="24" spans="1:11" x14ac:dyDescent="0.2">
      <c r="C24" s="98" t="s">
        <v>122</v>
      </c>
      <c r="D24" s="94" t="s">
        <v>125</v>
      </c>
      <c r="E24" s="95"/>
      <c r="F24" s="148" t="s">
        <v>127</v>
      </c>
      <c r="G24" s="149"/>
    </row>
    <row r="25" spans="1:11" x14ac:dyDescent="0.2">
      <c r="C25" s="99"/>
      <c r="D25" s="96"/>
      <c r="E25" s="97"/>
      <c r="F25" s="6" t="s">
        <v>123</v>
      </c>
      <c r="G25" s="10" t="s">
        <v>124</v>
      </c>
    </row>
    <row r="26" spans="1:11" x14ac:dyDescent="0.2">
      <c r="C26" s="11" t="s">
        <v>167</v>
      </c>
      <c r="D26" s="144">
        <v>0</v>
      </c>
      <c r="E26" s="145"/>
      <c r="F26" s="12">
        <v>0</v>
      </c>
      <c r="G26" s="13">
        <v>0</v>
      </c>
    </row>
    <row r="27" spans="1:11" ht="13.5" thickBot="1" x14ac:dyDescent="0.25">
      <c r="C27" s="14" t="s">
        <v>167</v>
      </c>
      <c r="D27" s="146">
        <v>0</v>
      </c>
      <c r="E27" s="147"/>
      <c r="F27" s="15">
        <v>0</v>
      </c>
      <c r="G27" s="16">
        <v>0</v>
      </c>
    </row>
    <row r="29" spans="1:11" ht="13.5" thickBot="1" x14ac:dyDescent="0.25"/>
    <row r="30" spans="1:11" x14ac:dyDescent="0.2">
      <c r="A30" s="82">
        <v>2</v>
      </c>
      <c r="C30" s="106" t="s">
        <v>14</v>
      </c>
      <c r="D30" s="107"/>
      <c r="E30" s="107"/>
      <c r="F30" s="107"/>
      <c r="G30" s="107"/>
      <c r="H30" s="107"/>
      <c r="I30" s="108"/>
    </row>
    <row r="31" spans="1:11" ht="25.5" x14ac:dyDescent="0.2">
      <c r="C31" s="17" t="s">
        <v>103</v>
      </c>
      <c r="D31" s="18" t="s">
        <v>104</v>
      </c>
      <c r="E31" s="18" t="s">
        <v>0</v>
      </c>
      <c r="F31" s="18" t="s">
        <v>9</v>
      </c>
      <c r="G31" s="18" t="s">
        <v>1</v>
      </c>
      <c r="H31" s="18" t="s">
        <v>2</v>
      </c>
      <c r="I31" s="19" t="s">
        <v>3</v>
      </c>
      <c r="J31" s="20"/>
      <c r="K31" s="20"/>
    </row>
    <row r="32" spans="1:11" ht="25.5" x14ac:dyDescent="0.2">
      <c r="C32" s="17" t="s">
        <v>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30">
        <f>D32+E32+F32+G32-H32</f>
        <v>0</v>
      </c>
    </row>
    <row r="33" spans="1:11" ht="25.5" x14ac:dyDescent="0.2">
      <c r="C33" s="17" t="s">
        <v>105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30">
        <f>D33+E33+F33+G33-H33</f>
        <v>0</v>
      </c>
    </row>
    <row r="34" spans="1:11" x14ac:dyDescent="0.2">
      <c r="C34" s="17" t="s">
        <v>5</v>
      </c>
      <c r="D34" s="12">
        <v>3387.64</v>
      </c>
      <c r="E34" s="12">
        <v>0</v>
      </c>
      <c r="F34" s="12">
        <v>0</v>
      </c>
      <c r="G34" s="12">
        <v>0</v>
      </c>
      <c r="H34" s="12">
        <v>3387.64</v>
      </c>
      <c r="I34" s="29">
        <f>D34+E34+F34+G34-H34</f>
        <v>0</v>
      </c>
    </row>
    <row r="35" spans="1:11" x14ac:dyDescent="0.2">
      <c r="C35" s="17" t="s">
        <v>6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30">
        <f>D35+E35+F35+G35-H35</f>
        <v>0</v>
      </c>
    </row>
    <row r="36" spans="1:11" x14ac:dyDescent="0.2">
      <c r="C36" s="17" t="s">
        <v>7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30">
        <f>D36+E36+F36+G36-H36</f>
        <v>0</v>
      </c>
    </row>
    <row r="37" spans="1:11" s="21" customFormat="1" ht="15.75" customHeight="1" thickBot="1" x14ac:dyDescent="0.25">
      <c r="A37" s="82"/>
      <c r="C37" s="22" t="s">
        <v>8</v>
      </c>
      <c r="D37" s="23">
        <f t="shared" ref="D37:I37" si="0">SUM(D32:D36)</f>
        <v>3387.64</v>
      </c>
      <c r="E37" s="23">
        <f t="shared" si="0"/>
        <v>0</v>
      </c>
      <c r="F37" s="23">
        <f t="shared" si="0"/>
        <v>0</v>
      </c>
      <c r="G37" s="23">
        <f t="shared" si="0"/>
        <v>0</v>
      </c>
      <c r="H37" s="23">
        <f t="shared" si="0"/>
        <v>3387.64</v>
      </c>
      <c r="I37" s="24">
        <f t="shared" si="0"/>
        <v>0</v>
      </c>
    </row>
    <row r="38" spans="1:11" x14ac:dyDescent="0.2">
      <c r="C38" s="25"/>
      <c r="D38" s="26"/>
      <c r="E38" s="26"/>
      <c r="F38" s="26"/>
      <c r="G38" s="26"/>
      <c r="H38" s="26"/>
      <c r="I38" s="26"/>
    </row>
    <row r="39" spans="1:11" ht="12.75" customHeight="1" thickBot="1" x14ac:dyDescent="0.25"/>
    <row r="40" spans="1:11" ht="25.5" customHeight="1" x14ac:dyDescent="0.2">
      <c r="A40" s="82">
        <v>2</v>
      </c>
      <c r="C40" s="103" t="s">
        <v>15</v>
      </c>
      <c r="D40" s="104"/>
      <c r="E40" s="104"/>
      <c r="F40" s="104"/>
      <c r="G40" s="104"/>
      <c r="H40" s="104"/>
      <c r="I40" s="104"/>
      <c r="J40" s="104"/>
      <c r="K40" s="105"/>
    </row>
    <row r="41" spans="1:11" ht="51" x14ac:dyDescent="0.2">
      <c r="C41" s="17" t="s">
        <v>103</v>
      </c>
      <c r="D41" s="18" t="s">
        <v>104</v>
      </c>
      <c r="E41" s="18" t="s">
        <v>0</v>
      </c>
      <c r="F41" s="27" t="s">
        <v>10</v>
      </c>
      <c r="G41" s="27" t="s">
        <v>106</v>
      </c>
      <c r="H41" s="27" t="s">
        <v>11</v>
      </c>
      <c r="I41" s="27" t="s">
        <v>3</v>
      </c>
      <c r="J41" s="27" t="s">
        <v>12</v>
      </c>
      <c r="K41" s="28" t="s">
        <v>13</v>
      </c>
    </row>
    <row r="42" spans="1:11" ht="25.5" x14ac:dyDescent="0.2">
      <c r="C42" s="17" t="s">
        <v>4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29">
        <f>D42-E42+F42+G42-H42</f>
        <v>0</v>
      </c>
      <c r="J42" s="29">
        <f>D32-D42</f>
        <v>0</v>
      </c>
      <c r="K42" s="30">
        <f>I32-I42</f>
        <v>0</v>
      </c>
    </row>
    <row r="43" spans="1:11" ht="25.5" x14ac:dyDescent="0.2">
      <c r="C43" s="17" t="s">
        <v>105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29">
        <f>D43-E43+F43+G43-H43</f>
        <v>0</v>
      </c>
      <c r="J43" s="29">
        <f>D33-D43</f>
        <v>0</v>
      </c>
      <c r="K43" s="30">
        <f>I33-I43</f>
        <v>0</v>
      </c>
    </row>
    <row r="44" spans="1:11" x14ac:dyDescent="0.2">
      <c r="C44" s="17" t="s">
        <v>5</v>
      </c>
      <c r="D44" s="12">
        <v>2371.3200000000002</v>
      </c>
      <c r="E44" s="12">
        <v>0</v>
      </c>
      <c r="F44" s="12">
        <v>508.14</v>
      </c>
      <c r="G44" s="12">
        <v>0</v>
      </c>
      <c r="H44" s="12">
        <v>2879.46</v>
      </c>
      <c r="I44" s="29">
        <f>D44-E44+F44+G44-H44</f>
        <v>0</v>
      </c>
      <c r="J44" s="29">
        <f>D34-D44</f>
        <v>1016.3199999999997</v>
      </c>
      <c r="K44" s="29">
        <f>I34-I44</f>
        <v>0</v>
      </c>
    </row>
    <row r="45" spans="1:11" x14ac:dyDescent="0.2">
      <c r="C45" s="17" t="s">
        <v>6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29">
        <f>D45-E45+F45+G45-H45</f>
        <v>0</v>
      </c>
      <c r="J45" s="29">
        <f>D35-D45</f>
        <v>0</v>
      </c>
      <c r="K45" s="30">
        <f>I35-I45</f>
        <v>0</v>
      </c>
    </row>
    <row r="46" spans="1:11" x14ac:dyDescent="0.2">
      <c r="C46" s="17" t="s">
        <v>7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29">
        <f>D46-E46+F46+G46-H46</f>
        <v>0</v>
      </c>
      <c r="J46" s="29">
        <f>D36-D46</f>
        <v>0</v>
      </c>
      <c r="K46" s="30">
        <f>I36-I46</f>
        <v>0</v>
      </c>
    </row>
    <row r="47" spans="1:11" s="21" customFormat="1" ht="13.5" thickBot="1" x14ac:dyDescent="0.25">
      <c r="A47" s="82"/>
      <c r="C47" s="22" t="s">
        <v>8</v>
      </c>
      <c r="D47" s="23">
        <f>SUM(D42:D46)</f>
        <v>2371.3200000000002</v>
      </c>
      <c r="E47" s="23">
        <f t="shared" ref="E47:K47" si="1">SUM(E42:E46)</f>
        <v>0</v>
      </c>
      <c r="F47" s="23">
        <f t="shared" si="1"/>
        <v>508.14</v>
      </c>
      <c r="G47" s="23">
        <f t="shared" si="1"/>
        <v>0</v>
      </c>
      <c r="H47" s="23">
        <f t="shared" si="1"/>
        <v>2879.46</v>
      </c>
      <c r="I47" s="23">
        <f t="shared" si="1"/>
        <v>0</v>
      </c>
      <c r="J47" s="23">
        <f t="shared" si="1"/>
        <v>1016.3199999999997</v>
      </c>
      <c r="K47" s="23">
        <f t="shared" si="1"/>
        <v>0</v>
      </c>
    </row>
    <row r="48" spans="1:11" x14ac:dyDescent="0.2">
      <c r="C48" s="25"/>
      <c r="D48" s="26"/>
      <c r="E48" s="26"/>
      <c r="F48" s="26"/>
      <c r="G48" s="26"/>
      <c r="H48" s="26"/>
      <c r="I48" s="26"/>
      <c r="J48" s="26"/>
    </row>
    <row r="49" spans="1:10" ht="23.25" customHeight="1" thickBot="1" x14ac:dyDescent="0.25">
      <c r="C49" s="25"/>
      <c r="D49" s="26"/>
      <c r="E49" s="26"/>
      <c r="F49" s="26"/>
      <c r="G49" s="26"/>
      <c r="H49" s="26"/>
      <c r="I49" s="26"/>
      <c r="J49" s="26"/>
    </row>
    <row r="50" spans="1:10" x14ac:dyDescent="0.2">
      <c r="A50" s="82">
        <v>2</v>
      </c>
      <c r="C50" s="103" t="s">
        <v>16</v>
      </c>
      <c r="D50" s="104"/>
      <c r="E50" s="104"/>
      <c r="F50" s="104"/>
      <c r="G50" s="105"/>
    </row>
    <row r="51" spans="1:10" ht="25.5" customHeight="1" x14ac:dyDescent="0.2">
      <c r="C51" s="150"/>
      <c r="D51" s="111" t="s">
        <v>104</v>
      </c>
      <c r="E51" s="109" t="s">
        <v>107</v>
      </c>
      <c r="F51" s="110"/>
      <c r="G51" s="113" t="s">
        <v>3</v>
      </c>
    </row>
    <row r="52" spans="1:10" x14ac:dyDescent="0.2">
      <c r="C52" s="151"/>
      <c r="D52" s="112"/>
      <c r="E52" s="7" t="s">
        <v>18</v>
      </c>
      <c r="F52" s="7" t="s">
        <v>19</v>
      </c>
      <c r="G52" s="114"/>
    </row>
    <row r="53" spans="1:10" x14ac:dyDescent="0.2">
      <c r="C53" s="31" t="s">
        <v>17</v>
      </c>
      <c r="D53" s="32">
        <v>0</v>
      </c>
      <c r="E53" s="32">
        <v>0</v>
      </c>
      <c r="F53" s="32">
        <v>0</v>
      </c>
      <c r="G53" s="33">
        <f>D53+E53-F53</f>
        <v>0</v>
      </c>
    </row>
    <row r="54" spans="1:10" ht="13.5" thickBot="1" x14ac:dyDescent="0.25">
      <c r="C54" s="34" t="s">
        <v>20</v>
      </c>
      <c r="D54" s="35">
        <v>0</v>
      </c>
      <c r="E54" s="35">
        <v>0</v>
      </c>
      <c r="F54" s="35">
        <v>0</v>
      </c>
      <c r="G54" s="36">
        <f>D54+E54-F54</f>
        <v>0</v>
      </c>
    </row>
    <row r="55" spans="1:10" x14ac:dyDescent="0.2">
      <c r="C55" s="26"/>
      <c r="D55" s="26"/>
      <c r="E55" s="26"/>
      <c r="F55" s="26"/>
      <c r="G55" s="26"/>
    </row>
    <row r="56" spans="1:10" ht="13.5" thickBot="1" x14ac:dyDescent="0.25"/>
    <row r="57" spans="1:10" x14ac:dyDescent="0.2">
      <c r="A57" s="82">
        <v>2</v>
      </c>
      <c r="C57" s="106" t="s">
        <v>21</v>
      </c>
      <c r="D57" s="107"/>
      <c r="E57" s="107"/>
      <c r="F57" s="107"/>
      <c r="G57" s="108"/>
    </row>
    <row r="58" spans="1:10" x14ac:dyDescent="0.2">
      <c r="C58" s="115"/>
      <c r="D58" s="100" t="s">
        <v>104</v>
      </c>
      <c r="E58" s="100" t="s">
        <v>107</v>
      </c>
      <c r="F58" s="100"/>
      <c r="G58" s="101" t="s">
        <v>3</v>
      </c>
    </row>
    <row r="59" spans="1:10" x14ac:dyDescent="0.2">
      <c r="C59" s="115"/>
      <c r="D59" s="100"/>
      <c r="E59" s="7" t="s">
        <v>18</v>
      </c>
      <c r="F59" s="7" t="s">
        <v>19</v>
      </c>
      <c r="G59" s="101"/>
    </row>
    <row r="60" spans="1:10" ht="25.5" x14ac:dyDescent="0.2">
      <c r="C60" s="17" t="s">
        <v>4</v>
      </c>
      <c r="D60" s="37">
        <v>0</v>
      </c>
      <c r="E60" s="37">
        <v>0</v>
      </c>
      <c r="F60" s="37">
        <v>0</v>
      </c>
      <c r="G60" s="38">
        <f>D60+E60-F60</f>
        <v>0</v>
      </c>
    </row>
    <row r="61" spans="1:10" ht="25.5" x14ac:dyDescent="0.2">
      <c r="C61" s="17" t="s">
        <v>105</v>
      </c>
      <c r="D61" s="37">
        <v>0</v>
      </c>
      <c r="E61" s="37">
        <v>0</v>
      </c>
      <c r="F61" s="37">
        <v>0</v>
      </c>
      <c r="G61" s="38">
        <f>D61+E61-F61</f>
        <v>0</v>
      </c>
    </row>
    <row r="62" spans="1:10" x14ac:dyDescent="0.2">
      <c r="C62" s="17" t="s">
        <v>5</v>
      </c>
      <c r="D62" s="37">
        <v>0</v>
      </c>
      <c r="E62" s="37">
        <v>0</v>
      </c>
      <c r="F62" s="37">
        <v>0</v>
      </c>
      <c r="G62" s="38">
        <f>D62+E62-F62</f>
        <v>0</v>
      </c>
    </row>
    <row r="63" spans="1:10" x14ac:dyDescent="0.2">
      <c r="C63" s="17" t="s">
        <v>6</v>
      </c>
      <c r="D63" s="37">
        <v>0</v>
      </c>
      <c r="E63" s="37">
        <v>0</v>
      </c>
      <c r="F63" s="37">
        <v>0</v>
      </c>
      <c r="G63" s="38">
        <f>D63+E63-F63</f>
        <v>0</v>
      </c>
    </row>
    <row r="64" spans="1:10" x14ac:dyDescent="0.2">
      <c r="C64" s="17" t="s">
        <v>7</v>
      </c>
      <c r="D64" s="37">
        <v>0</v>
      </c>
      <c r="E64" s="37">
        <v>0</v>
      </c>
      <c r="F64" s="37">
        <v>0</v>
      </c>
      <c r="G64" s="38">
        <f>D64+E64-F64</f>
        <v>0</v>
      </c>
    </row>
    <row r="65" spans="1:10" s="21" customFormat="1" ht="13.5" thickBot="1" x14ac:dyDescent="0.25">
      <c r="A65" s="82"/>
      <c r="C65" s="22" t="s">
        <v>8</v>
      </c>
      <c r="D65" s="39">
        <f>SUM(D60:D64)</f>
        <v>0</v>
      </c>
      <c r="E65" s="39">
        <f>SUM(E60:E64)</f>
        <v>0</v>
      </c>
      <c r="F65" s="39">
        <f>SUM(F60:F64)</f>
        <v>0</v>
      </c>
      <c r="G65" s="39">
        <f>SUM(G60:G64)</f>
        <v>0</v>
      </c>
    </row>
    <row r="66" spans="1:10" ht="4.5" customHeight="1" x14ac:dyDescent="0.2"/>
    <row r="67" spans="1:10" ht="19.5" customHeight="1" thickBot="1" x14ac:dyDescent="0.25"/>
    <row r="68" spans="1:10" x14ac:dyDescent="0.2">
      <c r="A68" s="82">
        <v>2</v>
      </c>
      <c r="C68" s="106" t="s">
        <v>108</v>
      </c>
      <c r="D68" s="107"/>
      <c r="E68" s="107"/>
      <c r="F68" s="107"/>
      <c r="G68" s="107"/>
      <c r="H68" s="40"/>
      <c r="I68" s="41"/>
    </row>
    <row r="69" spans="1:10" ht="25.5" x14ac:dyDescent="0.2">
      <c r="C69" s="42" t="s">
        <v>103</v>
      </c>
      <c r="D69" s="7" t="s">
        <v>104</v>
      </c>
      <c r="E69" s="7" t="s">
        <v>9</v>
      </c>
      <c r="F69" s="7" t="s">
        <v>2</v>
      </c>
      <c r="G69" s="8" t="s">
        <v>3</v>
      </c>
      <c r="H69" s="20"/>
    </row>
    <row r="70" spans="1:10" x14ac:dyDescent="0.2">
      <c r="C70" s="17" t="s">
        <v>162</v>
      </c>
      <c r="D70" s="12">
        <v>0</v>
      </c>
      <c r="E70" s="12">
        <v>0</v>
      </c>
      <c r="F70" s="12">
        <v>0</v>
      </c>
      <c r="G70" s="30">
        <f>D70+E70-F70</f>
        <v>0</v>
      </c>
    </row>
    <row r="71" spans="1:10" ht="13.5" thickBot="1" x14ac:dyDescent="0.25">
      <c r="C71" s="22" t="s">
        <v>8</v>
      </c>
      <c r="D71" s="23">
        <v>0</v>
      </c>
      <c r="E71" s="23">
        <f>SUM(E70:E70)</f>
        <v>0</v>
      </c>
      <c r="F71" s="23">
        <f>SUM(F70:F70)</f>
        <v>0</v>
      </c>
      <c r="G71" s="24">
        <f>SUM(G70:G70)</f>
        <v>0</v>
      </c>
    </row>
    <row r="72" spans="1:10" ht="31.5" customHeight="1" x14ac:dyDescent="0.2">
      <c r="C72" s="25"/>
      <c r="D72" s="26"/>
      <c r="E72" s="26"/>
      <c r="F72" s="26"/>
      <c r="G72" s="26"/>
      <c r="H72" s="26"/>
    </row>
    <row r="73" spans="1:10" ht="13.5" thickBot="1" x14ac:dyDescent="0.25"/>
    <row r="74" spans="1:10" ht="25.5" customHeight="1" x14ac:dyDescent="0.2">
      <c r="A74" s="82">
        <v>2</v>
      </c>
      <c r="C74" s="103" t="s">
        <v>22</v>
      </c>
      <c r="D74" s="104"/>
      <c r="E74" s="104"/>
      <c r="F74" s="104"/>
      <c r="G74" s="104"/>
      <c r="H74" s="104"/>
      <c r="I74" s="104"/>
      <c r="J74" s="105"/>
    </row>
    <row r="75" spans="1:10" ht="51" x14ac:dyDescent="0.2">
      <c r="C75" s="42" t="s">
        <v>103</v>
      </c>
      <c r="D75" s="7" t="s">
        <v>104</v>
      </c>
      <c r="E75" s="43" t="s">
        <v>10</v>
      </c>
      <c r="F75" s="43" t="s">
        <v>106</v>
      </c>
      <c r="G75" s="43" t="s">
        <v>11</v>
      </c>
      <c r="H75" s="43" t="s">
        <v>3</v>
      </c>
      <c r="I75" s="43" t="s">
        <v>12</v>
      </c>
      <c r="J75" s="44" t="s">
        <v>13</v>
      </c>
    </row>
    <row r="76" spans="1:10" x14ac:dyDescent="0.2">
      <c r="C76" s="17" t="s">
        <v>162</v>
      </c>
      <c r="D76" s="12">
        <v>0</v>
      </c>
      <c r="E76" s="12">
        <v>0</v>
      </c>
      <c r="F76" s="12">
        <v>0</v>
      </c>
      <c r="G76" s="12">
        <v>0</v>
      </c>
      <c r="H76" s="29">
        <f>D76+E76+F76-G76</f>
        <v>0</v>
      </c>
      <c r="I76" s="29">
        <f>D70-D76</f>
        <v>0</v>
      </c>
      <c r="J76" s="30">
        <f>G70-H76</f>
        <v>0</v>
      </c>
    </row>
    <row r="77" spans="1:10" ht="13.5" thickBot="1" x14ac:dyDescent="0.25">
      <c r="C77" s="22" t="s">
        <v>8</v>
      </c>
      <c r="D77" s="23">
        <f t="shared" ref="D77:J77" si="2">SUM(D76:D76)</f>
        <v>0</v>
      </c>
      <c r="E77" s="23">
        <f t="shared" si="2"/>
        <v>0</v>
      </c>
      <c r="F77" s="23">
        <f t="shared" si="2"/>
        <v>0</v>
      </c>
      <c r="G77" s="23">
        <f t="shared" si="2"/>
        <v>0</v>
      </c>
      <c r="H77" s="23">
        <f t="shared" si="2"/>
        <v>0</v>
      </c>
      <c r="I77" s="23">
        <f t="shared" si="2"/>
        <v>0</v>
      </c>
      <c r="J77" s="24">
        <f t="shared" si="2"/>
        <v>0</v>
      </c>
    </row>
    <row r="78" spans="1:10" ht="25.5" customHeight="1" thickBot="1" x14ac:dyDescent="0.25"/>
    <row r="79" spans="1:10" x14ac:dyDescent="0.2">
      <c r="A79" s="82">
        <v>2</v>
      </c>
      <c r="C79" s="106" t="s">
        <v>23</v>
      </c>
      <c r="D79" s="107"/>
      <c r="E79" s="107"/>
      <c r="F79" s="107"/>
      <c r="G79" s="108"/>
    </row>
    <row r="80" spans="1:10" x14ac:dyDescent="0.2">
      <c r="C80" s="115"/>
      <c r="D80" s="100" t="s">
        <v>104</v>
      </c>
      <c r="E80" s="100" t="s">
        <v>107</v>
      </c>
      <c r="F80" s="100"/>
      <c r="G80" s="101" t="s">
        <v>3</v>
      </c>
    </row>
    <row r="81" spans="1:9" x14ac:dyDescent="0.2">
      <c r="C81" s="115"/>
      <c r="D81" s="100"/>
      <c r="E81" s="7" t="s">
        <v>18</v>
      </c>
      <c r="F81" s="7" t="s">
        <v>19</v>
      </c>
      <c r="G81" s="101"/>
    </row>
    <row r="82" spans="1:9" x14ac:dyDescent="0.2">
      <c r="C82" s="45" t="s">
        <v>24</v>
      </c>
      <c r="D82" s="46">
        <v>0</v>
      </c>
      <c r="E82" s="46">
        <v>0</v>
      </c>
      <c r="F82" s="46">
        <v>0</v>
      </c>
      <c r="G82" s="47">
        <f>D82+E82-F82</f>
        <v>0</v>
      </c>
    </row>
    <row r="83" spans="1:9" x14ac:dyDescent="0.2">
      <c r="C83" s="45" t="s">
        <v>109</v>
      </c>
      <c r="D83" s="46">
        <v>0</v>
      </c>
      <c r="E83" s="46">
        <v>0</v>
      </c>
      <c r="F83" s="46">
        <v>0</v>
      </c>
      <c r="G83" s="47">
        <f t="shared" ref="G83:G89" si="3">D83+E83-F83</f>
        <v>0</v>
      </c>
    </row>
    <row r="84" spans="1:9" x14ac:dyDescent="0.2">
      <c r="C84" s="45" t="s">
        <v>25</v>
      </c>
      <c r="D84" s="46">
        <v>0</v>
      </c>
      <c r="E84" s="46">
        <v>0</v>
      </c>
      <c r="F84" s="46">
        <v>0</v>
      </c>
      <c r="G84" s="47">
        <f t="shared" si="3"/>
        <v>0</v>
      </c>
    </row>
    <row r="85" spans="1:9" x14ac:dyDescent="0.2">
      <c r="C85" s="45" t="s">
        <v>26</v>
      </c>
      <c r="D85" s="46">
        <v>0</v>
      </c>
      <c r="E85" s="46">
        <v>0</v>
      </c>
      <c r="F85" s="46">
        <v>0</v>
      </c>
      <c r="G85" s="47">
        <f t="shared" si="3"/>
        <v>0</v>
      </c>
    </row>
    <row r="86" spans="1:9" x14ac:dyDescent="0.2">
      <c r="C86" s="45" t="s">
        <v>27</v>
      </c>
      <c r="D86" s="46">
        <v>0</v>
      </c>
      <c r="E86" s="46">
        <v>0</v>
      </c>
      <c r="F86" s="46">
        <v>0</v>
      </c>
      <c r="G86" s="47">
        <f t="shared" si="3"/>
        <v>0</v>
      </c>
    </row>
    <row r="87" spans="1:9" x14ac:dyDescent="0.2">
      <c r="C87" s="48" t="s">
        <v>28</v>
      </c>
      <c r="D87" s="49">
        <v>0</v>
      </c>
      <c r="E87" s="49">
        <v>0</v>
      </c>
      <c r="F87" s="49">
        <v>0</v>
      </c>
      <c r="G87" s="47">
        <f t="shared" si="3"/>
        <v>0</v>
      </c>
    </row>
    <row r="88" spans="1:9" ht="25.5" customHeight="1" x14ac:dyDescent="0.2">
      <c r="C88" s="48" t="s">
        <v>29</v>
      </c>
      <c r="D88" s="49">
        <v>0</v>
      </c>
      <c r="E88" s="49">
        <v>0</v>
      </c>
      <c r="F88" s="49">
        <v>0</v>
      </c>
      <c r="G88" s="47">
        <f t="shared" si="3"/>
        <v>0</v>
      </c>
    </row>
    <row r="89" spans="1:9" ht="18" customHeight="1" x14ac:dyDescent="0.2">
      <c r="C89" s="48" t="s">
        <v>30</v>
      </c>
      <c r="D89" s="49">
        <v>0</v>
      </c>
      <c r="E89" s="49">
        <v>0</v>
      </c>
      <c r="F89" s="49">
        <v>0</v>
      </c>
      <c r="G89" s="47">
        <f t="shared" si="3"/>
        <v>0</v>
      </c>
    </row>
    <row r="90" spans="1:9" ht="13.5" thickBot="1" x14ac:dyDescent="0.25">
      <c r="C90" s="22" t="s">
        <v>8</v>
      </c>
      <c r="D90" s="50">
        <f>SUM(D82:D89)</f>
        <v>0</v>
      </c>
      <c r="E90" s="50">
        <f>SUM(E82:E89)</f>
        <v>0</v>
      </c>
      <c r="F90" s="50">
        <f>SUM(F82:F89)</f>
        <v>0</v>
      </c>
      <c r="G90" s="51">
        <f>SUM(G82:G89)</f>
        <v>0</v>
      </c>
    </row>
    <row r="91" spans="1:9" ht="15" customHeight="1" x14ac:dyDescent="0.2"/>
    <row r="92" spans="1:9" ht="19.5" customHeight="1" thickBot="1" x14ac:dyDescent="0.25">
      <c r="A92" s="82">
        <v>2</v>
      </c>
      <c r="C92" s="116" t="s">
        <v>100</v>
      </c>
      <c r="D92" s="116"/>
      <c r="E92" s="116"/>
      <c r="F92" s="116"/>
      <c r="G92" s="116"/>
      <c r="H92" s="116"/>
      <c r="I92" s="116"/>
    </row>
    <row r="93" spans="1:9" x14ac:dyDescent="0.2">
      <c r="C93" s="119" t="s">
        <v>35</v>
      </c>
      <c r="D93" s="121" t="s">
        <v>110</v>
      </c>
      <c r="E93" s="121"/>
      <c r="F93" s="121"/>
      <c r="G93" s="121"/>
      <c r="H93" s="121" t="s">
        <v>8</v>
      </c>
      <c r="I93" s="123"/>
    </row>
    <row r="94" spans="1:9" x14ac:dyDescent="0.2">
      <c r="C94" s="120"/>
      <c r="D94" s="117" t="s">
        <v>31</v>
      </c>
      <c r="E94" s="117"/>
      <c r="F94" s="117" t="s">
        <v>32</v>
      </c>
      <c r="G94" s="117"/>
      <c r="H94" s="117"/>
      <c r="I94" s="122"/>
    </row>
    <row r="95" spans="1:9" x14ac:dyDescent="0.2">
      <c r="C95" s="120"/>
      <c r="D95" s="117" t="s">
        <v>33</v>
      </c>
      <c r="E95" s="117"/>
      <c r="F95" s="117"/>
      <c r="G95" s="117"/>
      <c r="H95" s="117"/>
      <c r="I95" s="122"/>
    </row>
    <row r="96" spans="1:9" ht="25.5" x14ac:dyDescent="0.2">
      <c r="C96" s="99"/>
      <c r="D96" s="18" t="s">
        <v>52</v>
      </c>
      <c r="E96" s="18" t="s">
        <v>34</v>
      </c>
      <c r="F96" s="18" t="s">
        <v>52</v>
      </c>
      <c r="G96" s="18" t="s">
        <v>34</v>
      </c>
      <c r="H96" s="18" t="s">
        <v>52</v>
      </c>
      <c r="I96" s="19" t="s">
        <v>34</v>
      </c>
    </row>
    <row r="97" spans="1:9" x14ac:dyDescent="0.2">
      <c r="C97" s="52" t="s">
        <v>36</v>
      </c>
      <c r="D97" s="12">
        <v>0</v>
      </c>
      <c r="E97" s="12">
        <v>0</v>
      </c>
      <c r="F97" s="12">
        <v>0</v>
      </c>
      <c r="G97" s="12">
        <v>0</v>
      </c>
      <c r="H97" s="53">
        <f t="shared" ref="H97:I102" si="4">D97+F97</f>
        <v>0</v>
      </c>
      <c r="I97" s="54">
        <f t="shared" si="4"/>
        <v>0</v>
      </c>
    </row>
    <row r="98" spans="1:9" x14ac:dyDescent="0.2">
      <c r="C98" s="52" t="s">
        <v>37</v>
      </c>
      <c r="D98" s="12">
        <v>0</v>
      </c>
      <c r="E98" s="12">
        <v>0</v>
      </c>
      <c r="F98" s="12">
        <v>0</v>
      </c>
      <c r="G98" s="12">
        <v>0</v>
      </c>
      <c r="H98" s="53">
        <f t="shared" si="4"/>
        <v>0</v>
      </c>
      <c r="I98" s="54">
        <f t="shared" si="4"/>
        <v>0</v>
      </c>
    </row>
    <row r="99" spans="1:9" x14ac:dyDescent="0.2">
      <c r="C99" s="52" t="s">
        <v>39</v>
      </c>
      <c r="D99" s="12">
        <v>0</v>
      </c>
      <c r="E99" s="12">
        <v>15.81</v>
      </c>
      <c r="F99" s="12">
        <v>0</v>
      </c>
      <c r="G99" s="12">
        <v>0</v>
      </c>
      <c r="H99" s="53">
        <f t="shared" si="4"/>
        <v>0</v>
      </c>
      <c r="I99" s="54">
        <f t="shared" si="4"/>
        <v>15.81</v>
      </c>
    </row>
    <row r="100" spans="1:9" x14ac:dyDescent="0.2">
      <c r="C100" s="52" t="s">
        <v>38</v>
      </c>
      <c r="D100" s="12">
        <v>0</v>
      </c>
      <c r="E100" s="12">
        <v>0</v>
      </c>
      <c r="F100" s="12">
        <v>0</v>
      </c>
      <c r="G100" s="12">
        <v>0</v>
      </c>
      <c r="H100" s="53">
        <f t="shared" si="4"/>
        <v>0</v>
      </c>
      <c r="I100" s="54">
        <f t="shared" si="4"/>
        <v>0</v>
      </c>
    </row>
    <row r="101" spans="1:9" x14ac:dyDescent="0.2">
      <c r="C101" s="52" t="s">
        <v>41</v>
      </c>
      <c r="D101" s="12">
        <v>0</v>
      </c>
      <c r="E101" s="12">
        <v>0</v>
      </c>
      <c r="F101" s="12">
        <v>0</v>
      </c>
      <c r="G101" s="12">
        <v>0</v>
      </c>
      <c r="H101" s="53">
        <f>D101+F101</f>
        <v>0</v>
      </c>
      <c r="I101" s="54">
        <f t="shared" si="4"/>
        <v>0</v>
      </c>
    </row>
    <row r="102" spans="1:9" x14ac:dyDescent="0.2">
      <c r="C102" s="52" t="s">
        <v>40</v>
      </c>
      <c r="D102" s="12">
        <v>55500</v>
      </c>
      <c r="E102" s="12">
        <f>21015.81-E99</f>
        <v>21000</v>
      </c>
      <c r="F102" s="12">
        <v>0</v>
      </c>
      <c r="G102" s="12">
        <v>0</v>
      </c>
      <c r="H102" s="53">
        <f>D102+F102</f>
        <v>55500</v>
      </c>
      <c r="I102" s="54">
        <f t="shared" si="4"/>
        <v>21000</v>
      </c>
    </row>
    <row r="103" spans="1:9" ht="13.5" thickBot="1" x14ac:dyDescent="0.25">
      <c r="C103" s="55" t="s">
        <v>8</v>
      </c>
      <c r="D103" s="23">
        <f t="shared" ref="D103:I103" si="5">SUM(D97:D102)</f>
        <v>55500</v>
      </c>
      <c r="E103" s="23">
        <f t="shared" si="5"/>
        <v>21015.81</v>
      </c>
      <c r="F103" s="23">
        <f t="shared" si="5"/>
        <v>0</v>
      </c>
      <c r="G103" s="23">
        <f t="shared" si="5"/>
        <v>0</v>
      </c>
      <c r="H103" s="23">
        <f t="shared" si="5"/>
        <v>55500</v>
      </c>
      <c r="I103" s="24">
        <f t="shared" si="5"/>
        <v>21015.81</v>
      </c>
    </row>
    <row r="104" spans="1:9" ht="19.5" customHeight="1" x14ac:dyDescent="0.2">
      <c r="C104" s="56"/>
      <c r="D104" s="57"/>
      <c r="E104" s="57"/>
      <c r="F104" s="57"/>
      <c r="G104" s="57"/>
      <c r="H104" s="57"/>
      <c r="I104" s="57"/>
    </row>
    <row r="105" spans="1:9" ht="33.75" customHeight="1" x14ac:dyDescent="0.2"/>
    <row r="106" spans="1:9" ht="34.5" customHeight="1" thickBot="1" x14ac:dyDescent="0.25">
      <c r="A106" s="82">
        <v>2</v>
      </c>
      <c r="C106" s="116" t="s">
        <v>101</v>
      </c>
      <c r="D106" s="116"/>
      <c r="E106" s="116"/>
      <c r="F106" s="116"/>
      <c r="G106" s="116"/>
      <c r="H106" s="116"/>
      <c r="I106" s="116"/>
    </row>
    <row r="107" spans="1:9" x14ac:dyDescent="0.2">
      <c r="C107" s="119" t="s">
        <v>42</v>
      </c>
      <c r="D107" s="121" t="s">
        <v>110</v>
      </c>
      <c r="E107" s="121"/>
      <c r="F107" s="121"/>
      <c r="G107" s="121"/>
      <c r="H107" s="121" t="s">
        <v>8</v>
      </c>
      <c r="I107" s="123"/>
    </row>
    <row r="108" spans="1:9" x14ac:dyDescent="0.2">
      <c r="C108" s="120"/>
      <c r="D108" s="117" t="s">
        <v>31</v>
      </c>
      <c r="E108" s="117"/>
      <c r="F108" s="117" t="s">
        <v>32</v>
      </c>
      <c r="G108" s="117"/>
      <c r="H108" s="117"/>
      <c r="I108" s="122"/>
    </row>
    <row r="109" spans="1:9" x14ac:dyDescent="0.2">
      <c r="C109" s="120"/>
      <c r="D109" s="117" t="s">
        <v>33</v>
      </c>
      <c r="E109" s="117"/>
      <c r="F109" s="117"/>
      <c r="G109" s="117"/>
      <c r="H109" s="117"/>
      <c r="I109" s="122"/>
    </row>
    <row r="110" spans="1:9" ht="25.5" x14ac:dyDescent="0.2">
      <c r="C110" s="99"/>
      <c r="D110" s="7" t="s">
        <v>52</v>
      </c>
      <c r="E110" s="7" t="s">
        <v>34</v>
      </c>
      <c r="F110" s="7" t="s">
        <v>52</v>
      </c>
      <c r="G110" s="7" t="s">
        <v>34</v>
      </c>
      <c r="H110" s="7" t="s">
        <v>52</v>
      </c>
      <c r="I110" s="8" t="s">
        <v>34</v>
      </c>
    </row>
    <row r="111" spans="1:9" x14ac:dyDescent="0.2">
      <c r="C111" s="52" t="s">
        <v>43</v>
      </c>
      <c r="D111" s="12">
        <v>0</v>
      </c>
      <c r="E111" s="12">
        <v>0</v>
      </c>
      <c r="F111" s="58"/>
      <c r="G111" s="58"/>
      <c r="H111" s="59">
        <f>D111+F111</f>
        <v>0</v>
      </c>
      <c r="I111" s="60">
        <f>E111+G111</f>
        <v>0</v>
      </c>
    </row>
    <row r="112" spans="1:9" x14ac:dyDescent="0.2">
      <c r="C112" s="52" t="s">
        <v>44</v>
      </c>
      <c r="D112" s="12">
        <v>0</v>
      </c>
      <c r="E112" s="12">
        <v>0.8</v>
      </c>
      <c r="F112" s="12"/>
      <c r="G112" s="12"/>
      <c r="H112" s="59">
        <f t="shared" ref="H112:H117" si="6">D112+F112</f>
        <v>0</v>
      </c>
      <c r="I112" s="60">
        <f t="shared" ref="I112:I117" si="7">E112+G112</f>
        <v>0.8</v>
      </c>
    </row>
    <row r="113" spans="1:9" x14ac:dyDescent="0.2">
      <c r="C113" s="52" t="s">
        <v>45</v>
      </c>
      <c r="D113" s="12">
        <v>580</v>
      </c>
      <c r="E113" s="12">
        <f>294</f>
        <v>294</v>
      </c>
      <c r="F113" s="12"/>
      <c r="G113" s="12"/>
      <c r="H113" s="59">
        <f t="shared" si="6"/>
        <v>580</v>
      </c>
      <c r="I113" s="60">
        <f t="shared" si="7"/>
        <v>294</v>
      </c>
    </row>
    <row r="114" spans="1:9" x14ac:dyDescent="0.2">
      <c r="C114" s="52" t="s">
        <v>46</v>
      </c>
      <c r="D114" s="12">
        <v>0</v>
      </c>
      <c r="E114" s="12">
        <v>0</v>
      </c>
      <c r="F114" s="12"/>
      <c r="G114" s="12"/>
      <c r="H114" s="59">
        <f t="shared" si="6"/>
        <v>0</v>
      </c>
      <c r="I114" s="60">
        <f t="shared" si="7"/>
        <v>0</v>
      </c>
    </row>
    <row r="115" spans="1:9" x14ac:dyDescent="0.2">
      <c r="C115" s="52" t="s">
        <v>47</v>
      </c>
      <c r="D115" s="12">
        <v>0</v>
      </c>
      <c r="E115" s="12">
        <v>6.47</v>
      </c>
      <c r="F115" s="12"/>
      <c r="G115" s="12"/>
      <c r="H115" s="59">
        <f t="shared" si="6"/>
        <v>0</v>
      </c>
      <c r="I115" s="60">
        <f t="shared" si="7"/>
        <v>6.47</v>
      </c>
    </row>
    <row r="116" spans="1:9" x14ac:dyDescent="0.2">
      <c r="C116" s="52" t="s">
        <v>48</v>
      </c>
      <c r="D116" s="12">
        <v>0</v>
      </c>
      <c r="E116" s="12">
        <v>0</v>
      </c>
      <c r="F116" s="12"/>
      <c r="G116" s="12"/>
      <c r="H116" s="59">
        <f t="shared" si="6"/>
        <v>0</v>
      </c>
      <c r="I116" s="60">
        <f t="shared" si="7"/>
        <v>0</v>
      </c>
    </row>
    <row r="117" spans="1:9" x14ac:dyDescent="0.2">
      <c r="C117" s="52" t="s">
        <v>49</v>
      </c>
      <c r="D117" s="12">
        <f>2460+37555+80.68+400+134.07+450</f>
        <v>41079.75</v>
      </c>
      <c r="E117" s="12">
        <f>1585.27-E113-E115-E112</f>
        <v>1284</v>
      </c>
      <c r="F117" s="12"/>
      <c r="G117" s="12"/>
      <c r="H117" s="59">
        <f t="shared" si="6"/>
        <v>41079.75</v>
      </c>
      <c r="I117" s="60">
        <f t="shared" si="7"/>
        <v>1284</v>
      </c>
    </row>
    <row r="118" spans="1:9" ht="13.5" thickBot="1" x14ac:dyDescent="0.25">
      <c r="C118" s="61" t="s">
        <v>8</v>
      </c>
      <c r="D118" s="50">
        <f t="shared" ref="D118:I118" si="8">SUM(D111:D117)</f>
        <v>41659.75</v>
      </c>
      <c r="E118" s="50">
        <f t="shared" si="8"/>
        <v>1585.27</v>
      </c>
      <c r="F118" s="50">
        <f t="shared" si="8"/>
        <v>0</v>
      </c>
      <c r="G118" s="50">
        <f t="shared" si="8"/>
        <v>0</v>
      </c>
      <c r="H118" s="50">
        <f t="shared" si="8"/>
        <v>41659.75</v>
      </c>
      <c r="I118" s="51">
        <f t="shared" si="8"/>
        <v>1585.27</v>
      </c>
    </row>
    <row r="120" spans="1:9" ht="13.5" thickBot="1" x14ac:dyDescent="0.25"/>
    <row r="121" spans="1:9" x14ac:dyDescent="0.2">
      <c r="A121" s="82">
        <v>2</v>
      </c>
      <c r="C121" s="128" t="s">
        <v>150</v>
      </c>
      <c r="D121" s="129"/>
      <c r="E121" s="130"/>
    </row>
    <row r="122" spans="1:9" x14ac:dyDescent="0.2">
      <c r="C122" s="127" t="s">
        <v>50</v>
      </c>
      <c r="D122" s="117" t="s">
        <v>51</v>
      </c>
      <c r="E122" s="122"/>
    </row>
    <row r="123" spans="1:9" ht="25.5" x14ac:dyDescent="0.2">
      <c r="C123" s="127"/>
      <c r="D123" s="18" t="s">
        <v>52</v>
      </c>
      <c r="E123" s="19" t="s">
        <v>34</v>
      </c>
    </row>
    <row r="124" spans="1:9" ht="25.5" x14ac:dyDescent="0.2">
      <c r="C124" s="62" t="s">
        <v>111</v>
      </c>
      <c r="D124" s="53">
        <f>SUM(D125:D128)</f>
        <v>5814.2699999999995</v>
      </c>
      <c r="E124" s="54">
        <f>SUM(E125:E128)</f>
        <v>2546.87</v>
      </c>
    </row>
    <row r="125" spans="1:9" ht="25.5" x14ac:dyDescent="0.2">
      <c r="C125" s="17" t="s">
        <v>53</v>
      </c>
      <c r="D125" s="12">
        <v>0</v>
      </c>
      <c r="E125" s="13">
        <v>0</v>
      </c>
    </row>
    <row r="126" spans="1:9" ht="25.5" x14ac:dyDescent="0.2">
      <c r="C126" s="17" t="s">
        <v>54</v>
      </c>
      <c r="D126" s="12">
        <v>0</v>
      </c>
      <c r="E126" s="13">
        <v>0</v>
      </c>
    </row>
    <row r="127" spans="1:9" ht="25.5" x14ac:dyDescent="0.2">
      <c r="C127" s="17" t="s">
        <v>55</v>
      </c>
      <c r="D127" s="12">
        <v>0</v>
      </c>
      <c r="E127" s="13">
        <v>0</v>
      </c>
    </row>
    <row r="128" spans="1:9" ht="25.5" x14ac:dyDescent="0.2">
      <c r="C128" s="17" t="s">
        <v>56</v>
      </c>
      <c r="D128" s="12">
        <f>1842.54+738+1287+944.64+12693.6-7594.23-4097.28</f>
        <v>5814.2699999999995</v>
      </c>
      <c r="E128" s="13">
        <f>748+501.84+738+186.34+372.69</f>
        <v>2546.87</v>
      </c>
    </row>
    <row r="129" spans="1:5" ht="25.5" x14ac:dyDescent="0.2">
      <c r="C129" s="62" t="s">
        <v>112</v>
      </c>
      <c r="D129" s="53">
        <f>SUM(D130)</f>
        <v>0</v>
      </c>
      <c r="E129" s="54">
        <f>SUM(E130)</f>
        <v>0</v>
      </c>
    </row>
    <row r="130" spans="1:5" ht="26.25" thickBot="1" x14ac:dyDescent="0.25">
      <c r="C130" s="63" t="s">
        <v>161</v>
      </c>
      <c r="D130" s="15">
        <v>0</v>
      </c>
      <c r="E130" s="16">
        <v>0</v>
      </c>
    </row>
    <row r="131" spans="1:5" ht="16.5" customHeight="1" x14ac:dyDescent="0.2">
      <c r="C131" s="25"/>
      <c r="D131" s="64"/>
      <c r="E131" s="64"/>
    </row>
    <row r="132" spans="1:5" ht="49.5" customHeight="1" thickBot="1" x14ac:dyDescent="0.25"/>
    <row r="133" spans="1:5" ht="25.5" customHeight="1" x14ac:dyDescent="0.2">
      <c r="A133" s="82">
        <v>2</v>
      </c>
      <c r="C133" s="124" t="s">
        <v>113</v>
      </c>
      <c r="D133" s="125"/>
      <c r="E133" s="126"/>
    </row>
    <row r="134" spans="1:5" x14ac:dyDescent="0.2">
      <c r="C134" s="127" t="s">
        <v>50</v>
      </c>
      <c r="D134" s="117" t="s">
        <v>51</v>
      </c>
      <c r="E134" s="122"/>
    </row>
    <row r="135" spans="1:5" ht="25.5" x14ac:dyDescent="0.2">
      <c r="C135" s="127"/>
      <c r="D135" s="7" t="s">
        <v>52</v>
      </c>
      <c r="E135" s="8" t="s">
        <v>34</v>
      </c>
    </row>
    <row r="136" spans="1:5" ht="25.5" x14ac:dyDescent="0.2">
      <c r="C136" s="17" t="s">
        <v>57</v>
      </c>
      <c r="D136" s="53">
        <f>SUM(D137:D138)</f>
        <v>0</v>
      </c>
      <c r="E136" s="54">
        <f>SUM(E137:E138)</f>
        <v>0</v>
      </c>
    </row>
    <row r="137" spans="1:5" x14ac:dyDescent="0.2">
      <c r="C137" s="65"/>
      <c r="D137" s="12">
        <v>0</v>
      </c>
      <c r="E137" s="13">
        <v>0</v>
      </c>
    </row>
    <row r="138" spans="1:5" ht="13.5" thickBot="1" x14ac:dyDescent="0.25">
      <c r="C138" s="9"/>
      <c r="D138" s="15"/>
      <c r="E138" s="16"/>
    </row>
    <row r="139" spans="1:5" x14ac:dyDescent="0.2">
      <c r="C139" s="25"/>
      <c r="D139" s="26"/>
      <c r="E139" s="26"/>
    </row>
    <row r="140" spans="1:5" ht="13.5" thickBot="1" x14ac:dyDescent="0.25">
      <c r="C140" s="25"/>
      <c r="D140" s="26"/>
      <c r="E140" s="26"/>
    </row>
    <row r="141" spans="1:5" ht="25.5" customHeight="1" x14ac:dyDescent="0.2">
      <c r="A141" s="82">
        <v>2</v>
      </c>
      <c r="C141" s="132" t="s">
        <v>72</v>
      </c>
      <c r="D141" s="133"/>
      <c r="E141" s="134"/>
    </row>
    <row r="142" spans="1:5" x14ac:dyDescent="0.2">
      <c r="C142" s="17" t="s">
        <v>80</v>
      </c>
      <c r="D142" s="6" t="s">
        <v>73</v>
      </c>
      <c r="E142" s="10" t="s">
        <v>74</v>
      </c>
    </row>
    <row r="143" spans="1:5" x14ac:dyDescent="0.2">
      <c r="C143" s="17" t="s">
        <v>75</v>
      </c>
      <c r="D143" s="12">
        <v>0</v>
      </c>
      <c r="E143" s="13">
        <v>0</v>
      </c>
    </row>
    <row r="144" spans="1:5" x14ac:dyDescent="0.2">
      <c r="C144" s="17" t="s">
        <v>76</v>
      </c>
      <c r="D144" s="12">
        <v>0</v>
      </c>
      <c r="E144" s="13">
        <v>0</v>
      </c>
    </row>
    <row r="145" spans="1:5" x14ac:dyDescent="0.2">
      <c r="C145" s="62" t="s">
        <v>77</v>
      </c>
      <c r="D145" s="53">
        <f>SUM(D143:D144)</f>
        <v>0</v>
      </c>
      <c r="E145" s="53">
        <v>0</v>
      </c>
    </row>
    <row r="146" spans="1:5" x14ac:dyDescent="0.2">
      <c r="C146" s="17" t="s">
        <v>78</v>
      </c>
      <c r="D146" s="12">
        <v>0</v>
      </c>
      <c r="E146" s="13">
        <v>0</v>
      </c>
    </row>
    <row r="147" spans="1:5" x14ac:dyDescent="0.2">
      <c r="C147" s="17" t="s">
        <v>79</v>
      </c>
      <c r="D147" s="12">
        <v>0</v>
      </c>
      <c r="E147" s="13">
        <v>0</v>
      </c>
    </row>
    <row r="148" spans="1:5" ht="13.5" thickBot="1" x14ac:dyDescent="0.25">
      <c r="C148" s="22" t="s">
        <v>77</v>
      </c>
      <c r="D148" s="23">
        <f>SUM(D146:D147)</f>
        <v>0</v>
      </c>
      <c r="E148" s="23">
        <v>0</v>
      </c>
    </row>
    <row r="150" spans="1:5" ht="13.5" thickBot="1" x14ac:dyDescent="0.25"/>
    <row r="151" spans="1:5" x14ac:dyDescent="0.2">
      <c r="A151" s="82">
        <v>2</v>
      </c>
      <c r="C151" s="106" t="s">
        <v>185</v>
      </c>
      <c r="D151" s="108"/>
    </row>
    <row r="152" spans="1:5" x14ac:dyDescent="0.2">
      <c r="C152" s="52" t="s">
        <v>90</v>
      </c>
      <c r="D152" s="19" t="s">
        <v>134</v>
      </c>
    </row>
    <row r="153" spans="1:5" x14ac:dyDescent="0.2">
      <c r="C153" s="52" t="s">
        <v>168</v>
      </c>
      <c r="D153" s="13">
        <v>2</v>
      </c>
    </row>
    <row r="154" spans="1:5" x14ac:dyDescent="0.2">
      <c r="C154" s="52" t="s">
        <v>169</v>
      </c>
      <c r="D154" s="13">
        <v>1</v>
      </c>
    </row>
    <row r="155" spans="1:5" x14ac:dyDescent="0.2">
      <c r="C155" s="52"/>
      <c r="D155" s="13"/>
    </row>
    <row r="156" spans="1:5" ht="13.5" thickBot="1" x14ac:dyDescent="0.25">
      <c r="C156" s="34" t="s">
        <v>131</v>
      </c>
      <c r="D156" s="24">
        <f>SUM(D153:D155)</f>
        <v>3</v>
      </c>
    </row>
    <row r="158" spans="1:5" ht="36.75" customHeight="1" thickBot="1" x14ac:dyDescent="0.25">
      <c r="C158" s="102" t="s">
        <v>135</v>
      </c>
      <c r="D158" s="102"/>
      <c r="E158" s="102"/>
    </row>
    <row r="159" spans="1:5" ht="42.75" customHeight="1" x14ac:dyDescent="0.2">
      <c r="A159" s="82">
        <v>2</v>
      </c>
      <c r="C159" s="132" t="s">
        <v>186</v>
      </c>
      <c r="D159" s="133"/>
      <c r="E159" s="134"/>
    </row>
    <row r="160" spans="1:5" x14ac:dyDescent="0.2">
      <c r="C160" s="137" t="s">
        <v>90</v>
      </c>
      <c r="D160" s="138"/>
      <c r="E160" s="84" t="s">
        <v>133</v>
      </c>
    </row>
    <row r="161" spans="1:5" ht="13.5" thickBot="1" x14ac:dyDescent="0.25">
      <c r="C161" s="139" t="s">
        <v>132</v>
      </c>
      <c r="D161" s="140"/>
      <c r="E161" s="16" t="s">
        <v>170</v>
      </c>
    </row>
    <row r="163" spans="1:5" ht="41.25" customHeight="1" x14ac:dyDescent="0.2"/>
    <row r="164" spans="1:5" ht="13.5" thickBot="1" x14ac:dyDescent="0.25">
      <c r="A164" s="82">
        <v>3</v>
      </c>
      <c r="C164" s="118" t="s">
        <v>58</v>
      </c>
      <c r="D164" s="118"/>
    </row>
    <row r="165" spans="1:5" x14ac:dyDescent="0.2">
      <c r="C165" s="66" t="s">
        <v>136</v>
      </c>
      <c r="D165" s="67">
        <f>D167+D173+D177</f>
        <v>4391090.38</v>
      </c>
    </row>
    <row r="166" spans="1:5" x14ac:dyDescent="0.2">
      <c r="C166" s="11" t="s">
        <v>68</v>
      </c>
      <c r="D166" s="13"/>
    </row>
    <row r="167" spans="1:5" ht="25.5" x14ac:dyDescent="0.2">
      <c r="C167" s="62" t="s">
        <v>91</v>
      </c>
      <c r="D167" s="54">
        <f>SUM(D168:D172)</f>
        <v>0</v>
      </c>
    </row>
    <row r="168" spans="1:5" x14ac:dyDescent="0.2">
      <c r="C168" s="65" t="s">
        <v>59</v>
      </c>
      <c r="D168" s="13"/>
    </row>
    <row r="169" spans="1:5" x14ac:dyDescent="0.2">
      <c r="C169" s="65"/>
      <c r="D169" s="13"/>
    </row>
    <row r="170" spans="1:5" x14ac:dyDescent="0.2">
      <c r="C170" s="65"/>
      <c r="D170" s="13"/>
    </row>
    <row r="171" spans="1:5" x14ac:dyDescent="0.2">
      <c r="C171" s="65"/>
      <c r="D171" s="13"/>
    </row>
    <row r="172" spans="1:5" x14ac:dyDescent="0.2">
      <c r="C172" s="65"/>
      <c r="D172" s="13"/>
    </row>
    <row r="173" spans="1:5" ht="25.5" x14ac:dyDescent="0.2">
      <c r="C173" s="62" t="s">
        <v>92</v>
      </c>
      <c r="D173" s="54">
        <f>SUM(D174:D176)</f>
        <v>5200</v>
      </c>
    </row>
    <row r="174" spans="1:5" x14ac:dyDescent="0.2">
      <c r="C174" s="11" t="s">
        <v>59</v>
      </c>
      <c r="D174" s="13">
        <v>5200</v>
      </c>
    </row>
    <row r="175" spans="1:5" x14ac:dyDescent="0.2">
      <c r="C175" s="11"/>
      <c r="D175" s="13"/>
    </row>
    <row r="176" spans="1:5" x14ac:dyDescent="0.2">
      <c r="C176" s="11"/>
      <c r="D176" s="13"/>
    </row>
    <row r="177" spans="1:4" ht="25.5" x14ac:dyDescent="0.2">
      <c r="C177" s="62" t="s">
        <v>159</v>
      </c>
      <c r="D177" s="54">
        <f>SUM(D178:D180)</f>
        <v>4385890.38</v>
      </c>
    </row>
    <row r="178" spans="1:4" x14ac:dyDescent="0.2">
      <c r="C178" s="92" t="s">
        <v>200</v>
      </c>
      <c r="D178" s="13">
        <f>4184875+50000</f>
        <v>4234875</v>
      </c>
    </row>
    <row r="179" spans="1:4" x14ac:dyDescent="0.2">
      <c r="C179" s="92" t="s">
        <v>199</v>
      </c>
      <c r="D179" s="13">
        <v>133.69999999999999</v>
      </c>
    </row>
    <row r="180" spans="1:4" ht="13.5" thickBot="1" x14ac:dyDescent="0.25">
      <c r="C180" s="92" t="s">
        <v>201</v>
      </c>
      <c r="D180" s="16">
        <v>150881.68</v>
      </c>
    </row>
    <row r="181" spans="1:4" x14ac:dyDescent="0.2">
      <c r="C181" s="64"/>
      <c r="D181" s="64"/>
    </row>
    <row r="182" spans="1:4" ht="13.5" thickBot="1" x14ac:dyDescent="0.25">
      <c r="C182" s="64"/>
      <c r="D182" s="64"/>
    </row>
    <row r="183" spans="1:4" x14ac:dyDescent="0.2">
      <c r="A183" s="82">
        <v>3</v>
      </c>
      <c r="C183" s="68" t="s">
        <v>137</v>
      </c>
      <c r="D183" s="67">
        <f>SUM(D184:D186)</f>
        <v>559</v>
      </c>
    </row>
    <row r="184" spans="1:4" ht="38.25" x14ac:dyDescent="0.2">
      <c r="C184" s="31" t="s">
        <v>151</v>
      </c>
      <c r="D184" s="13">
        <v>559</v>
      </c>
    </row>
    <row r="185" spans="1:4" x14ac:dyDescent="0.2">
      <c r="C185" s="31" t="s">
        <v>152</v>
      </c>
      <c r="D185" s="13"/>
    </row>
    <row r="186" spans="1:4" ht="13.5" thickBot="1" x14ac:dyDescent="0.25">
      <c r="C186" s="69" t="s">
        <v>138</v>
      </c>
      <c r="D186" s="16"/>
    </row>
    <row r="187" spans="1:4" x14ac:dyDescent="0.2">
      <c r="C187" s="64"/>
      <c r="D187" s="64"/>
    </row>
    <row r="188" spans="1:4" ht="13.5" thickBot="1" x14ac:dyDescent="0.25">
      <c r="C188" s="64"/>
      <c r="D188" s="64"/>
    </row>
    <row r="189" spans="1:4" x14ac:dyDescent="0.2">
      <c r="A189" s="82">
        <v>3</v>
      </c>
      <c r="C189" s="68" t="s">
        <v>139</v>
      </c>
      <c r="D189" s="67">
        <f>SUM(D190:D195)</f>
        <v>678.91</v>
      </c>
    </row>
    <row r="190" spans="1:4" x14ac:dyDescent="0.2">
      <c r="C190" s="70" t="s">
        <v>140</v>
      </c>
      <c r="D190" s="13"/>
    </row>
    <row r="191" spans="1:4" x14ac:dyDescent="0.2">
      <c r="C191" s="70" t="s">
        <v>144</v>
      </c>
      <c r="D191" s="13">
        <v>678.91</v>
      </c>
    </row>
    <row r="192" spans="1:4" x14ac:dyDescent="0.2">
      <c r="C192" s="70" t="s">
        <v>145</v>
      </c>
      <c r="D192" s="13"/>
    </row>
    <row r="193" spans="1:5" ht="25.5" x14ac:dyDescent="0.2">
      <c r="C193" s="31" t="s">
        <v>143</v>
      </c>
      <c r="D193" s="13"/>
    </row>
    <row r="194" spans="1:5" x14ac:dyDescent="0.2">
      <c r="C194" s="70" t="s">
        <v>141</v>
      </c>
      <c r="D194" s="13"/>
    </row>
    <row r="195" spans="1:5" ht="13.5" thickBot="1" x14ac:dyDescent="0.25">
      <c r="C195" s="69" t="s">
        <v>142</v>
      </c>
      <c r="D195" s="16"/>
    </row>
    <row r="196" spans="1:5" x14ac:dyDescent="0.2">
      <c r="C196" s="64"/>
    </row>
    <row r="198" spans="1:5" ht="13.5" thickBot="1" x14ac:dyDescent="0.25">
      <c r="A198" s="82">
        <v>4</v>
      </c>
      <c r="C198" s="116" t="s">
        <v>160</v>
      </c>
      <c r="D198" s="116"/>
    </row>
    <row r="199" spans="1:5" ht="38.25" x14ac:dyDescent="0.2">
      <c r="C199" s="71" t="s">
        <v>114</v>
      </c>
      <c r="D199" s="67">
        <f>D200+D204</f>
        <v>3807479.81</v>
      </c>
    </row>
    <row r="200" spans="1:5" x14ac:dyDescent="0.2">
      <c r="C200" s="86" t="s">
        <v>60</v>
      </c>
      <c r="D200" s="87">
        <f>SUM(D201:D203)</f>
        <v>3807479.81</v>
      </c>
      <c r="E200" s="80"/>
    </row>
    <row r="201" spans="1:5" ht="25.5" x14ac:dyDescent="0.2">
      <c r="C201" s="89" t="s">
        <v>193</v>
      </c>
      <c r="D201" s="87">
        <f>165217+1388159.62+64970+10000.61+10000+151000+149875.99+28000+2460+210700+92705.92+44772+20000+57880+27280+326029.2+73828.92+15504+40000+22878</f>
        <v>2901261.2600000002</v>
      </c>
      <c r="E201" s="80"/>
    </row>
    <row r="202" spans="1:5" x14ac:dyDescent="0.2">
      <c r="C202" s="65" t="s">
        <v>184</v>
      </c>
      <c r="D202" s="87">
        <f>73668.32-5200</f>
        <v>68468.320000000007</v>
      </c>
      <c r="E202" s="80"/>
    </row>
    <row r="203" spans="1:5" x14ac:dyDescent="0.2">
      <c r="C203" s="65" t="s">
        <v>190</v>
      </c>
      <c r="D203" s="87">
        <v>837750.23</v>
      </c>
      <c r="E203" s="80"/>
    </row>
    <row r="204" spans="1:5" x14ac:dyDescent="0.2">
      <c r="C204" s="86" t="s">
        <v>61</v>
      </c>
      <c r="D204" s="73">
        <f>SUM(D205:D207)</f>
        <v>0</v>
      </c>
    </row>
    <row r="205" spans="1:5" x14ac:dyDescent="0.2">
      <c r="C205" s="65" t="s">
        <v>171</v>
      </c>
      <c r="D205" s="13">
        <v>0</v>
      </c>
    </row>
    <row r="206" spans="1:5" x14ac:dyDescent="0.2">
      <c r="C206" s="65"/>
      <c r="D206" s="13"/>
    </row>
    <row r="207" spans="1:5" x14ac:dyDescent="0.2">
      <c r="C207" s="65"/>
      <c r="D207" s="13"/>
    </row>
    <row r="208" spans="1:5" ht="38.25" x14ac:dyDescent="0.2">
      <c r="C208" s="62" t="s">
        <v>115</v>
      </c>
      <c r="D208" s="54">
        <f>D209+D213</f>
        <v>5200</v>
      </c>
    </row>
    <row r="209" spans="3:4" x14ac:dyDescent="0.2">
      <c r="C209" s="86" t="s">
        <v>60</v>
      </c>
      <c r="D209" s="91">
        <f>SUM(D210:D212)</f>
        <v>5200</v>
      </c>
    </row>
    <row r="210" spans="3:4" x14ac:dyDescent="0.2">
      <c r="C210" s="65" t="s">
        <v>59</v>
      </c>
      <c r="D210" s="13">
        <v>5200</v>
      </c>
    </row>
    <row r="211" spans="3:4" x14ac:dyDescent="0.2">
      <c r="C211" s="65"/>
      <c r="D211" s="13"/>
    </row>
    <row r="212" spans="3:4" x14ac:dyDescent="0.2">
      <c r="C212" s="65"/>
      <c r="D212" s="13"/>
    </row>
    <row r="213" spans="3:4" x14ac:dyDescent="0.2">
      <c r="C213" s="72" t="s">
        <v>61</v>
      </c>
      <c r="D213" s="73">
        <f>SUM(D214:D216)</f>
        <v>0</v>
      </c>
    </row>
    <row r="214" spans="3:4" x14ac:dyDescent="0.2">
      <c r="C214" s="65" t="s">
        <v>59</v>
      </c>
      <c r="D214" s="13"/>
    </row>
    <row r="215" spans="3:4" x14ac:dyDescent="0.2">
      <c r="C215" s="65"/>
      <c r="D215" s="13"/>
    </row>
    <row r="216" spans="3:4" x14ac:dyDescent="0.2">
      <c r="C216" s="65"/>
      <c r="D216" s="13"/>
    </row>
    <row r="217" spans="3:4" ht="25.5" x14ac:dyDescent="0.2">
      <c r="C217" s="74" t="s">
        <v>128</v>
      </c>
      <c r="D217" s="54">
        <f>D218+D222</f>
        <v>263363.5</v>
      </c>
    </row>
    <row r="218" spans="3:4" x14ac:dyDescent="0.2">
      <c r="C218" s="75" t="s">
        <v>129</v>
      </c>
      <c r="D218" s="30">
        <f>SUM(D219:D221)</f>
        <v>263363.5</v>
      </c>
    </row>
    <row r="219" spans="3:4" x14ac:dyDescent="0.2">
      <c r="C219" s="65"/>
      <c r="D219" s="13">
        <f>73000+144300+46063.5</f>
        <v>263363.5</v>
      </c>
    </row>
    <row r="220" spans="3:4" x14ac:dyDescent="0.2">
      <c r="C220" s="65"/>
      <c r="D220" s="13"/>
    </row>
    <row r="221" spans="3:4" x14ac:dyDescent="0.2">
      <c r="C221" s="65"/>
      <c r="D221" s="13"/>
    </row>
    <row r="222" spans="3:4" x14ac:dyDescent="0.2">
      <c r="C222" s="75" t="s">
        <v>130</v>
      </c>
      <c r="D222" s="30">
        <f>SUM(D223:D225)</f>
        <v>0</v>
      </c>
    </row>
    <row r="223" spans="3:4" x14ac:dyDescent="0.2">
      <c r="C223" s="65" t="s">
        <v>59</v>
      </c>
      <c r="D223" s="13"/>
    </row>
    <row r="224" spans="3:4" x14ac:dyDescent="0.2">
      <c r="C224" s="65"/>
      <c r="D224" s="13"/>
    </row>
    <row r="225" spans="1:5" x14ac:dyDescent="0.2">
      <c r="C225" s="65"/>
      <c r="D225" s="13"/>
    </row>
    <row r="226" spans="1:5" x14ac:dyDescent="0.2">
      <c r="C226" s="62" t="s">
        <v>62</v>
      </c>
      <c r="D226" s="54">
        <f>SUM(D227:D232)</f>
        <v>150757.01</v>
      </c>
    </row>
    <row r="227" spans="1:5" x14ac:dyDescent="0.2">
      <c r="C227" s="17" t="s">
        <v>63</v>
      </c>
      <c r="D227" s="87">
        <v>2369.4</v>
      </c>
      <c r="E227" s="80"/>
    </row>
    <row r="228" spans="1:5" x14ac:dyDescent="0.2">
      <c r="C228" s="17" t="s">
        <v>64</v>
      </c>
      <c r="D228" s="87">
        <v>96758.6</v>
      </c>
      <c r="E228" s="80"/>
    </row>
    <row r="229" spans="1:5" x14ac:dyDescent="0.2">
      <c r="C229" s="17" t="s">
        <v>65</v>
      </c>
      <c r="D229" s="87">
        <v>0</v>
      </c>
      <c r="E229" s="80"/>
    </row>
    <row r="230" spans="1:5" ht="25.5" x14ac:dyDescent="0.2">
      <c r="C230" s="17" t="s">
        <v>116</v>
      </c>
      <c r="D230" s="87">
        <v>51120.87</v>
      </c>
      <c r="E230" s="80"/>
    </row>
    <row r="231" spans="1:5" x14ac:dyDescent="0.2">
      <c r="C231" s="17" t="s">
        <v>66</v>
      </c>
      <c r="D231" s="87">
        <v>508.14</v>
      </c>
      <c r="E231" s="80"/>
    </row>
    <row r="232" spans="1:5" ht="13.5" thickBot="1" x14ac:dyDescent="0.25">
      <c r="C232" s="63" t="s">
        <v>67</v>
      </c>
      <c r="D232" s="24">
        <v>0</v>
      </c>
    </row>
    <row r="233" spans="1:5" x14ac:dyDescent="0.2">
      <c r="C233" s="20"/>
    </row>
    <row r="234" spans="1:5" ht="13.5" thickBot="1" x14ac:dyDescent="0.25">
      <c r="C234" s="20"/>
    </row>
    <row r="235" spans="1:5" x14ac:dyDescent="0.2">
      <c r="A235" s="82">
        <v>4</v>
      </c>
      <c r="C235" s="68" t="s">
        <v>146</v>
      </c>
      <c r="D235" s="67">
        <f>SUM(D236:D238)</f>
        <v>1492.18</v>
      </c>
    </row>
    <row r="236" spans="1:5" ht="38.25" x14ac:dyDescent="0.2">
      <c r="C236" s="31" t="s">
        <v>153</v>
      </c>
      <c r="D236" s="13">
        <v>508.18</v>
      </c>
    </row>
    <row r="237" spans="1:5" ht="63.75" x14ac:dyDescent="0.2">
      <c r="C237" s="31" t="s">
        <v>154</v>
      </c>
      <c r="D237" s="13"/>
    </row>
    <row r="238" spans="1:5" ht="13.5" thickBot="1" x14ac:dyDescent="0.25">
      <c r="A238" s="83"/>
      <c r="C238" s="69" t="s">
        <v>138</v>
      </c>
      <c r="D238" s="16">
        <v>984</v>
      </c>
    </row>
    <row r="239" spans="1:5" x14ac:dyDescent="0.2">
      <c r="A239" s="83"/>
      <c r="C239" s="64"/>
      <c r="D239" s="64"/>
    </row>
    <row r="240" spans="1:5" ht="13.5" thickBot="1" x14ac:dyDescent="0.25">
      <c r="A240" s="83"/>
      <c r="C240" s="64"/>
      <c r="D240" s="64"/>
    </row>
    <row r="241" spans="1:5" x14ac:dyDescent="0.2">
      <c r="A241" s="83">
        <v>4</v>
      </c>
      <c r="C241" s="68" t="s">
        <v>147</v>
      </c>
      <c r="D241" s="67">
        <f>SUM(D242:D247)</f>
        <v>0</v>
      </c>
    </row>
    <row r="242" spans="1:5" ht="38.25" x14ac:dyDescent="0.2">
      <c r="A242" s="83"/>
      <c r="C242" s="31" t="s">
        <v>155</v>
      </c>
      <c r="D242" s="13">
        <v>0</v>
      </c>
    </row>
    <row r="243" spans="1:5" ht="38.25" x14ac:dyDescent="0.2">
      <c r="A243" s="83"/>
      <c r="C243" s="31" t="s">
        <v>156</v>
      </c>
      <c r="D243" s="13">
        <v>0</v>
      </c>
    </row>
    <row r="244" spans="1:5" ht="38.25" x14ac:dyDescent="0.2">
      <c r="A244" s="83"/>
      <c r="C244" s="31" t="s">
        <v>157</v>
      </c>
      <c r="D244" s="13">
        <v>0</v>
      </c>
    </row>
    <row r="245" spans="1:5" ht="25.5" x14ac:dyDescent="0.2">
      <c r="A245" s="83"/>
      <c r="C245" s="31" t="s">
        <v>148</v>
      </c>
      <c r="D245" s="13">
        <v>0</v>
      </c>
    </row>
    <row r="246" spans="1:5" ht="25.5" x14ac:dyDescent="0.2">
      <c r="A246" s="83"/>
      <c r="C246" s="31" t="s">
        <v>158</v>
      </c>
      <c r="D246" s="13">
        <v>0</v>
      </c>
    </row>
    <row r="247" spans="1:5" ht="13.5" thickBot="1" x14ac:dyDescent="0.25">
      <c r="A247" s="83"/>
      <c r="C247" s="76" t="s">
        <v>149</v>
      </c>
      <c r="D247" s="16">
        <v>0</v>
      </c>
    </row>
    <row r="248" spans="1:5" x14ac:dyDescent="0.2">
      <c r="A248" s="83"/>
      <c r="C248" s="64"/>
      <c r="D248" s="64"/>
    </row>
    <row r="249" spans="1:5" ht="25.5" customHeight="1" x14ac:dyDescent="0.2">
      <c r="A249" s="82">
        <v>5</v>
      </c>
      <c r="C249" s="135" t="s">
        <v>117</v>
      </c>
      <c r="D249" s="135"/>
      <c r="E249" s="135"/>
    </row>
    <row r="250" spans="1:5" ht="13.5" thickBot="1" x14ac:dyDescent="0.25">
      <c r="C250" s="20"/>
    </row>
    <row r="251" spans="1:5" x14ac:dyDescent="0.2">
      <c r="C251" s="119" t="s">
        <v>90</v>
      </c>
      <c r="D251" s="121" t="s">
        <v>81</v>
      </c>
      <c r="E251" s="123"/>
    </row>
    <row r="252" spans="1:5" x14ac:dyDescent="0.2">
      <c r="C252" s="99"/>
      <c r="D252" s="6" t="s">
        <v>82</v>
      </c>
      <c r="E252" s="10" t="s">
        <v>83</v>
      </c>
    </row>
    <row r="253" spans="1:5" x14ac:dyDescent="0.2">
      <c r="C253" s="77" t="s">
        <v>118</v>
      </c>
      <c r="D253" s="78">
        <v>50000</v>
      </c>
      <c r="E253" s="79"/>
    </row>
    <row r="254" spans="1:5" x14ac:dyDescent="0.2">
      <c r="C254" s="52" t="s">
        <v>84</v>
      </c>
      <c r="D254" s="53">
        <f>D255+D256</f>
        <v>0</v>
      </c>
      <c r="E254" s="54">
        <f>E255+E256</f>
        <v>0</v>
      </c>
    </row>
    <row r="255" spans="1:5" x14ac:dyDescent="0.2">
      <c r="C255" s="52" t="s">
        <v>85</v>
      </c>
      <c r="D255" s="12"/>
      <c r="E255" s="13"/>
    </row>
    <row r="256" spans="1:5" x14ac:dyDescent="0.2">
      <c r="C256" s="52" t="s">
        <v>86</v>
      </c>
      <c r="D256" s="12"/>
      <c r="E256" s="13"/>
    </row>
    <row r="257" spans="1:8" x14ac:dyDescent="0.2">
      <c r="C257" s="52" t="s">
        <v>87</v>
      </c>
      <c r="D257" s="53">
        <f>D258+D259</f>
        <v>0</v>
      </c>
      <c r="E257" s="54">
        <f>E258+E259</f>
        <v>0</v>
      </c>
    </row>
    <row r="258" spans="1:8" x14ac:dyDescent="0.2">
      <c r="C258" s="52" t="s">
        <v>88</v>
      </c>
      <c r="D258" s="12"/>
      <c r="E258" s="13"/>
    </row>
    <row r="259" spans="1:8" x14ac:dyDescent="0.2">
      <c r="C259" s="52" t="s">
        <v>86</v>
      </c>
      <c r="D259" s="12"/>
      <c r="E259" s="13"/>
    </row>
    <row r="260" spans="1:8" ht="13.5" thickBot="1" x14ac:dyDescent="0.25">
      <c r="C260" s="55" t="s">
        <v>89</v>
      </c>
      <c r="D260" s="23">
        <f>D253+D254-D257</f>
        <v>50000</v>
      </c>
      <c r="E260" s="24">
        <f>E253+E254-E257</f>
        <v>0</v>
      </c>
    </row>
    <row r="261" spans="1:8" x14ac:dyDescent="0.2">
      <c r="C261" s="20"/>
    </row>
    <row r="263" spans="1:8" x14ac:dyDescent="0.2">
      <c r="A263" s="82">
        <v>5</v>
      </c>
      <c r="C263" s="136" t="s">
        <v>102</v>
      </c>
      <c r="D263" s="136"/>
    </row>
    <row r="264" spans="1:8" ht="13.5" thickBot="1" x14ac:dyDescent="0.25">
      <c r="D264" s="80"/>
    </row>
    <row r="265" spans="1:8" x14ac:dyDescent="0.2">
      <c r="C265" s="66" t="s">
        <v>119</v>
      </c>
      <c r="D265" s="67">
        <f>SUM(D267:D275)</f>
        <v>164035.78999999975</v>
      </c>
      <c r="F265" s="88"/>
      <c r="G265" s="88"/>
      <c r="H265" s="88"/>
    </row>
    <row r="266" spans="1:8" x14ac:dyDescent="0.2">
      <c r="C266" s="81" t="s">
        <v>93</v>
      </c>
      <c r="D266" s="30"/>
      <c r="F266" s="88"/>
      <c r="G266" s="88"/>
      <c r="H266" s="88"/>
    </row>
    <row r="267" spans="1:8" x14ac:dyDescent="0.2">
      <c r="C267" s="11" t="s">
        <v>172</v>
      </c>
      <c r="D267" s="13">
        <f>D165+D183+D189</f>
        <v>4392328.29</v>
      </c>
      <c r="F267" s="88"/>
      <c r="G267" s="88"/>
      <c r="H267" s="88"/>
    </row>
    <row r="268" spans="1:8" ht="25.5" x14ac:dyDescent="0.2">
      <c r="C268" s="89" t="s">
        <v>192</v>
      </c>
      <c r="D268" s="13">
        <f>-D201</f>
        <v>-2901261.2600000002</v>
      </c>
      <c r="F268" s="88"/>
      <c r="G268" s="88"/>
      <c r="H268" s="88"/>
    </row>
    <row r="269" spans="1:8" x14ac:dyDescent="0.2">
      <c r="C269" s="11" t="s">
        <v>173</v>
      </c>
      <c r="D269" s="13">
        <f>-144300-46063.5</f>
        <v>-190363.5</v>
      </c>
      <c r="F269" s="88"/>
      <c r="G269" s="88"/>
      <c r="H269" s="88"/>
    </row>
    <row r="270" spans="1:8" x14ac:dyDescent="0.2">
      <c r="C270" s="11" t="s">
        <v>174</v>
      </c>
      <c r="D270" s="13">
        <f>-D202-D209</f>
        <v>-73668.320000000007</v>
      </c>
      <c r="F270" s="88"/>
      <c r="G270" s="88"/>
      <c r="H270" s="88"/>
    </row>
    <row r="271" spans="1:8" x14ac:dyDescent="0.2">
      <c r="C271" s="11" t="s">
        <v>175</v>
      </c>
      <c r="D271" s="13">
        <v>0</v>
      </c>
      <c r="F271" s="88"/>
      <c r="G271" s="88"/>
      <c r="H271" s="88"/>
    </row>
    <row r="272" spans="1:8" x14ac:dyDescent="0.2">
      <c r="C272" s="11" t="s">
        <v>177</v>
      </c>
      <c r="D272" s="13">
        <v>-73000</v>
      </c>
      <c r="F272" s="88"/>
      <c r="G272" s="88"/>
      <c r="H272" s="88"/>
    </row>
    <row r="273" spans="1:8" ht="25.5" x14ac:dyDescent="0.2">
      <c r="C273" s="89" t="s">
        <v>191</v>
      </c>
      <c r="D273" s="13">
        <f>-D203</f>
        <v>-837750.23</v>
      </c>
      <c r="F273" s="88"/>
      <c r="G273" s="88"/>
      <c r="H273" s="88"/>
    </row>
    <row r="274" spans="1:8" x14ac:dyDescent="0.2">
      <c r="C274" s="92" t="s">
        <v>195</v>
      </c>
      <c r="D274" s="13">
        <f>-D226</f>
        <v>-150757.01</v>
      </c>
      <c r="F274" s="88"/>
      <c r="G274" s="88"/>
      <c r="H274" s="88"/>
    </row>
    <row r="275" spans="1:8" ht="13.5" thickBot="1" x14ac:dyDescent="0.25">
      <c r="C275" s="93" t="s">
        <v>196</v>
      </c>
      <c r="D275" s="16">
        <f>-D235</f>
        <v>-1492.18</v>
      </c>
      <c r="F275" s="88"/>
      <c r="G275" s="88"/>
      <c r="H275" s="88"/>
    </row>
    <row r="276" spans="1:8" x14ac:dyDescent="0.2">
      <c r="C276" s="26"/>
      <c r="D276" s="26"/>
    </row>
    <row r="278" spans="1:8" ht="13.5" thickBot="1" x14ac:dyDescent="0.25">
      <c r="A278" s="82">
        <v>6</v>
      </c>
      <c r="C278" s="21" t="s">
        <v>120</v>
      </c>
      <c r="H278" s="88"/>
    </row>
    <row r="279" spans="1:8" x14ac:dyDescent="0.2">
      <c r="C279" s="131" t="s">
        <v>50</v>
      </c>
      <c r="D279" s="121" t="s">
        <v>51</v>
      </c>
      <c r="E279" s="123"/>
      <c r="H279" s="88"/>
    </row>
    <row r="280" spans="1:8" ht="25.5" x14ac:dyDescent="0.2">
      <c r="C280" s="127"/>
      <c r="D280" s="7" t="s">
        <v>52</v>
      </c>
      <c r="E280" s="8" t="s">
        <v>34</v>
      </c>
      <c r="H280" s="88"/>
    </row>
    <row r="281" spans="1:8" x14ac:dyDescent="0.2">
      <c r="C281" s="52" t="s">
        <v>69</v>
      </c>
      <c r="D281" s="12">
        <v>0</v>
      </c>
      <c r="E281" s="13">
        <v>0</v>
      </c>
      <c r="H281" s="88"/>
    </row>
    <row r="282" spans="1:8" x14ac:dyDescent="0.2">
      <c r="C282" s="52" t="s">
        <v>70</v>
      </c>
      <c r="D282" s="12">
        <v>0</v>
      </c>
      <c r="E282" s="13">
        <v>0</v>
      </c>
      <c r="H282" s="88"/>
    </row>
    <row r="283" spans="1:8" x14ac:dyDescent="0.2">
      <c r="C283" s="52" t="s">
        <v>71</v>
      </c>
      <c r="D283" s="12">
        <v>0</v>
      </c>
      <c r="E283" s="13">
        <v>0</v>
      </c>
    </row>
    <row r="284" spans="1:8" x14ac:dyDescent="0.2">
      <c r="C284" s="52" t="s">
        <v>121</v>
      </c>
      <c r="D284" s="12">
        <f>D118</f>
        <v>41659.75</v>
      </c>
      <c r="E284" s="13">
        <f>E118</f>
        <v>1585.27</v>
      </c>
    </row>
    <row r="285" spans="1:8" ht="13.5" thickBot="1" x14ac:dyDescent="0.25">
      <c r="C285" s="55" t="s">
        <v>8</v>
      </c>
      <c r="D285" s="23">
        <f>SUM(D281:D284)</f>
        <v>41659.75</v>
      </c>
      <c r="E285" s="24">
        <f>SUM(E281:E284)</f>
        <v>1585.27</v>
      </c>
    </row>
    <row r="289" spans="3:6" x14ac:dyDescent="0.2">
      <c r="C289" s="90" t="s">
        <v>202</v>
      </c>
      <c r="E289" s="1" t="s">
        <v>176</v>
      </c>
    </row>
    <row r="291" spans="3:6" x14ac:dyDescent="0.2">
      <c r="C291" s="1" t="s">
        <v>179</v>
      </c>
      <c r="E291" s="85" t="s">
        <v>187</v>
      </c>
    </row>
    <row r="293" spans="3:6" x14ac:dyDescent="0.2">
      <c r="E293" s="170" t="s">
        <v>203</v>
      </c>
    </row>
    <row r="295" spans="3:6" x14ac:dyDescent="0.2">
      <c r="E295" s="1" t="s">
        <v>178</v>
      </c>
    </row>
    <row r="297" spans="3:6" x14ac:dyDescent="0.2">
      <c r="E297" s="90" t="s">
        <v>194</v>
      </c>
      <c r="F297" s="1" t="s">
        <v>182</v>
      </c>
    </row>
    <row r="299" spans="3:6" x14ac:dyDescent="0.2">
      <c r="E299" s="1" t="s">
        <v>188</v>
      </c>
      <c r="F299" s="1" t="s">
        <v>182</v>
      </c>
    </row>
    <row r="301" spans="3:6" x14ac:dyDescent="0.2">
      <c r="E301" s="1" t="s">
        <v>189</v>
      </c>
      <c r="F301" s="1" t="s">
        <v>182</v>
      </c>
    </row>
  </sheetData>
  <mergeCells count="74">
    <mergeCell ref="G80:G81"/>
    <mergeCell ref="D95:I95"/>
    <mergeCell ref="D93:G93"/>
    <mergeCell ref="C93:C96"/>
    <mergeCell ref="C106:I106"/>
    <mergeCell ref="H93:I94"/>
    <mergeCell ref="C3:I3"/>
    <mergeCell ref="E11:G11"/>
    <mergeCell ref="E13:G13"/>
    <mergeCell ref="C5:I5"/>
    <mergeCell ref="C9:G9"/>
    <mergeCell ref="E12:G12"/>
    <mergeCell ref="E10:G10"/>
    <mergeCell ref="C10:D10"/>
    <mergeCell ref="C11:D11"/>
    <mergeCell ref="C13:D13"/>
    <mergeCell ref="D19:E19"/>
    <mergeCell ref="C122:C123"/>
    <mergeCell ref="D122:E122"/>
    <mergeCell ref="C80:C81"/>
    <mergeCell ref="D80:D81"/>
    <mergeCell ref="C121:E121"/>
    <mergeCell ref="D58:D59"/>
    <mergeCell ref="C57:G57"/>
    <mergeCell ref="F19:G19"/>
    <mergeCell ref="C23:G23"/>
    <mergeCell ref="D26:E26"/>
    <mergeCell ref="D27:E27"/>
    <mergeCell ref="C68:G68"/>
    <mergeCell ref="C40:K40"/>
    <mergeCell ref="F24:G24"/>
    <mergeCell ref="C51:C52"/>
    <mergeCell ref="C17:G17"/>
    <mergeCell ref="D18:E18"/>
    <mergeCell ref="F18:G18"/>
    <mergeCell ref="C79:G79"/>
    <mergeCell ref="C279:C280"/>
    <mergeCell ref="D279:E279"/>
    <mergeCell ref="C141:E141"/>
    <mergeCell ref="D251:E251"/>
    <mergeCell ref="C251:C252"/>
    <mergeCell ref="C249:E249"/>
    <mergeCell ref="C198:D198"/>
    <mergeCell ref="C263:D263"/>
    <mergeCell ref="C159:E159"/>
    <mergeCell ref="C151:D151"/>
    <mergeCell ref="C160:D160"/>
    <mergeCell ref="C161:D161"/>
    <mergeCell ref="C164:D164"/>
    <mergeCell ref="C107:C110"/>
    <mergeCell ref="D107:G107"/>
    <mergeCell ref="D108:E108"/>
    <mergeCell ref="F108:G108"/>
    <mergeCell ref="D109:I109"/>
    <mergeCell ref="H107:I108"/>
    <mergeCell ref="C133:E133"/>
    <mergeCell ref="C134:C135"/>
    <mergeCell ref="D134:E134"/>
    <mergeCell ref="D24:E25"/>
    <mergeCell ref="C24:C25"/>
    <mergeCell ref="E58:F58"/>
    <mergeCell ref="G58:G59"/>
    <mergeCell ref="C158:E158"/>
    <mergeCell ref="C74:J74"/>
    <mergeCell ref="C30:I30"/>
    <mergeCell ref="E51:F51"/>
    <mergeCell ref="D51:D52"/>
    <mergeCell ref="G51:G52"/>
    <mergeCell ref="C50:G50"/>
    <mergeCell ref="C58:C59"/>
    <mergeCell ref="C92:I92"/>
    <mergeCell ref="D94:E94"/>
    <mergeCell ref="F94:G94"/>
    <mergeCell ref="E80:F80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4" fitToHeight="0" orientation="landscape" r:id="rId1"/>
  <headerFooter alignWithMargins="0">
    <oddFooter>Strona &amp;P z &amp;N</oddFooter>
  </headerFooter>
  <rowBreaks count="8" manualBreakCount="8">
    <brk id="38" max="10" man="1"/>
    <brk id="72" max="10" man="1"/>
    <brk id="105" max="10" man="1"/>
    <brk id="131" max="10" man="1"/>
    <brk id="162" max="10" man="1"/>
    <brk id="196" max="10" man="1"/>
    <brk id="233" max="10" man="1"/>
    <brk id="261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Informacja_dodatkowa</vt:lpstr>
      <vt:lpstr>Informacja_dodatkowa!Print_Area</vt:lpstr>
    </vt:vector>
  </TitlesOfParts>
  <Company>Seabed Polska Sp.z o.o.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Paluch</dc:creator>
  <cp:lastModifiedBy>Renata Kasperowicz</cp:lastModifiedBy>
  <cp:lastPrinted>2018-06-18T15:07:57Z</cp:lastPrinted>
  <dcterms:created xsi:type="dcterms:W3CDTF">2005-02-07T16:33:39Z</dcterms:created>
  <dcterms:modified xsi:type="dcterms:W3CDTF">2018-06-18T15:11:29Z</dcterms:modified>
</cp:coreProperties>
</file>